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0" yWindow="465" windowWidth="27315" windowHeight="13665"/>
  </bookViews>
  <sheets>
    <sheet name="Лист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05" i="1"/>
  <c r="G105" s="1"/>
  <c r="B105"/>
  <c r="D105" s="1"/>
  <c r="L65"/>
  <c r="L64"/>
  <c r="A63"/>
  <c r="L63" s="1"/>
  <c r="A12"/>
  <c r="A107" l="1"/>
  <c r="A106"/>
  <c r="A105"/>
  <c r="B6"/>
  <c r="B12" s="1"/>
  <c r="AF60" l="1"/>
  <c r="AE60"/>
  <c r="AL60"/>
  <c r="AJ60"/>
  <c r="AH60"/>
  <c r="AR60"/>
  <c r="AP60"/>
  <c r="AN60"/>
  <c r="AC60"/>
  <c r="AA60"/>
  <c r="Y60"/>
  <c r="X60"/>
  <c r="Z60" l="1"/>
  <c r="AI60"/>
  <c r="AD60"/>
  <c r="AQ60"/>
  <c r="AM60"/>
  <c r="AB60"/>
  <c r="AO60"/>
  <c r="AS60"/>
  <c r="AK60"/>
  <c r="AG60"/>
  <c r="S6"/>
  <c r="AG6"/>
  <c r="AE6"/>
  <c r="AC6"/>
  <c r="Z6"/>
  <c r="L12" s="1"/>
  <c r="X6"/>
  <c r="K12" s="1"/>
  <c r="V6"/>
  <c r="R6"/>
  <c r="Q6"/>
  <c r="N6"/>
  <c r="N8" s="1"/>
  <c r="G6"/>
  <c r="R8" l="1"/>
  <c r="H12"/>
  <c r="AC8"/>
  <c r="M12"/>
  <c r="AG8"/>
  <c r="O12"/>
  <c r="S8"/>
  <c r="I12"/>
  <c r="Z8"/>
  <c r="G8"/>
  <c r="D12"/>
  <c r="F8"/>
  <c r="C12"/>
  <c r="L8"/>
  <c r="E12"/>
  <c r="U6"/>
  <c r="G12"/>
  <c r="V8"/>
  <c r="J12"/>
  <c r="AE8"/>
  <c r="N12"/>
  <c r="B8"/>
  <c r="K8" s="1"/>
  <c r="B63" s="1"/>
  <c r="X8"/>
  <c r="Q8"/>
  <c r="U8" s="1"/>
  <c r="D63" s="1"/>
  <c r="AB6"/>
  <c r="AI6"/>
  <c r="P8"/>
  <c r="P6"/>
  <c r="K6"/>
  <c r="AI8" l="1"/>
  <c r="F63" s="1"/>
  <c r="C63"/>
  <c r="F12"/>
  <c r="AB8"/>
  <c r="E63" s="1"/>
  <c r="M65"/>
  <c r="M64" l="1"/>
  <c r="AJ8"/>
  <c r="M63" s="1"/>
  <c r="M66" l="1"/>
  <c r="M67" s="1"/>
</calcChain>
</file>

<file path=xl/sharedStrings.xml><?xml version="1.0" encoding="utf-8"?>
<sst xmlns="http://schemas.openxmlformats.org/spreadsheetml/2006/main" count="116" uniqueCount="66">
  <si>
    <t>Название оранизации</t>
  </si>
  <si>
    <t>Открытость и доступность информации об организации социальной сферы</t>
  </si>
  <si>
    <t xml:space="preserve">Показатели, характеризующие комфортность условий предоставления услуг, в том числе время ожидания предоставления услуг </t>
  </si>
  <si>
    <t>Показатели, характеризующие доступность услуг для инвалидов</t>
  </si>
  <si>
    <t>Показатели, характеризующие доброжелательность, вежливость работников организаций социальной сферы</t>
  </si>
  <si>
    <t>Показатели, характеризующие удовлетворенность условиями оказания услуг</t>
  </si>
  <si>
    <t>Итоговое значение по организации</t>
  </si>
  <si>
    <t>Выборка</t>
  </si>
  <si>
    <t>ИТОГ по критерию "Открытость и доступность информации об организации социальной сферы"</t>
  </si>
  <si>
    <t xml:space="preserve">2.1. Обеспечение в организации социальной сферы комфортных условий для предоставления услуг </t>
  </si>
  <si>
    <t>2.3. Доля получателей услуг, удовлетворенных комфортностью предоставления услуг организацией социальной сферы (в % от общего числа опрошенных получателей услуг).</t>
  </si>
  <si>
    <t xml:space="preserve">ИТОГ по критерию "Показатели, характеризующие комфортность условий предоставления услуг, в том числе время ожидания предоставления услуг" </t>
  </si>
  <si>
    <t>ИТОГ по критерию "Показатели, характеризующие доступность услуг для инвалидов"</t>
  </si>
  <si>
    <t xml:space="preserve">4.1. Доля получателей услуг, удовлетворенных доброжелательностью, вежливостью работников организации социальной сферы, обеспечивающих первичный контакт и информирование получателя услуги при непосредственном обращении в организацию социальной сферы </t>
  </si>
  <si>
    <t>4.2. Доля получателей услуг, удовлетворенных доброжелательностью, вежливостью работников организации социальной сферы, обеспечивающих непосредственное оказание услуги при обращении в организацию социальной сферы</t>
  </si>
  <si>
    <t>4.3. Доля получателей услуг, удовлетворенных доброжелательностью, вежливостью работников организации социальной сферы при использовании дистанционных форм взаимодействия</t>
  </si>
  <si>
    <t>ИТОГ по критерию "Показатели, характеризующие доброжелательность, вежливость работников организаций социальной сферы"</t>
  </si>
  <si>
    <t>5.1. Доля получателей услуг, которые готовы рекомендовать организацию социальной сферы родственникам и знакомым</t>
  </si>
  <si>
    <t>5.2. Доля получателей услуг, удовлетворенных организационными условиями предоставления услуг</t>
  </si>
  <si>
    <t xml:space="preserve">5.3. Доля получателей услуг, удовлетворенных в целом условиями оказания услуг в организации социальной сферы </t>
  </si>
  <si>
    <t>ИТОГ по критерию "Показатели, характеризующие удовлетворенность условиями оказания услуг"</t>
  </si>
  <si>
    <r>
      <t xml:space="preserve">1.1.1. Соответствие информации о деятельности организации социальной сферы, размещенной на информационных стендах в помещении организации социальной сферы, ее содержанию и порядку (форме), установленным нормативными правовыми актами </t>
    </r>
    <r>
      <rPr>
        <b/>
        <sz val="9"/>
        <color rgb="FFC00000"/>
        <rFont val="Calibri"/>
        <family val="2"/>
        <charset val="204"/>
      </rPr>
      <t>ИСТЕНД</t>
    </r>
  </si>
  <si>
    <t>1.1.1. ИСТЕНД НОРМА</t>
  </si>
  <si>
    <r>
      <t xml:space="preserve">1.1.2. Соответствие информации о деятельности организации социальной сферы, размещенной на официальном сайте организации социальной сферы, ее содержанию и порядку (форме), установленным нормативными правовыми актами </t>
    </r>
    <r>
      <rPr>
        <b/>
        <sz val="9"/>
        <color rgb="FFC00000"/>
        <rFont val="Calibri"/>
        <family val="2"/>
        <charset val="204"/>
      </rPr>
      <t>ИСАЙТ</t>
    </r>
  </si>
  <si>
    <t>1.1.2. ИСАЙТ НОРМА</t>
  </si>
  <si>
    <t>Количество способов взаимодействия</t>
  </si>
  <si>
    <t>1.3.1. Число получателей услуг, удовлетворенных открытостью, полнотой и доступностью информации, размещенной на информационных стендах в помещении организации</t>
  </si>
  <si>
    <t>Общее число опрошенных получателей услуг</t>
  </si>
  <si>
    <t xml:space="preserve">1.3.2. число получателей услуг, удовлетворенных открытостью, полнотой и доступностью информации, размещенной на официальном сайте организации </t>
  </si>
  <si>
    <t>Количество комфортных условий</t>
  </si>
  <si>
    <t>Не установлен</t>
  </si>
  <si>
    <t xml:space="preserve">Число получателей услуг, удовлетворенных комфортностью предоставления услуг </t>
  </si>
  <si>
    <t>Количество условий доступности организации для инвалидов</t>
  </si>
  <si>
    <t>Количество условий доступности</t>
  </si>
  <si>
    <t xml:space="preserve">Число получателей услуг-инвалидов, удовлетворенных доступностью услуг для инвалидов </t>
  </si>
  <si>
    <t xml:space="preserve">Число опрошенных получателей услуг-инвалидов, ответивших на вопрос 8 Анкеты </t>
  </si>
  <si>
    <t>Число потребителей услуг, удовлетворенных доброжелательностью, вежливостью работников организации социальной сферы, обеспечивающих первичный контакт и информирование получателя услуги</t>
  </si>
  <si>
    <t xml:space="preserve">Число  получателей услуг, удовлетворенных доброжелательностью, вежливостью работников организации социальной сферы, обеспечивающих непосредственное оказание услуги  </t>
  </si>
  <si>
    <t xml:space="preserve">Число получателей услуг, удовлетворенных доброжелательностью, вежливостью работников организации социальной сферы при использовании дистанционных форм взаимодействия </t>
  </si>
  <si>
    <t>Число получателей услуг, которые готовы рекомендовать организацию родственникам и знакомым (могли бы ее рекомендовать, если бы была возможность выбора организации</t>
  </si>
  <si>
    <t xml:space="preserve">Число получателей услуг, удовлетворенных организационными условиями предоставления услуг </t>
  </si>
  <si>
    <t xml:space="preserve">Число  получателей услуг, удовлетворенных в целом условиями оказания услуг в организации социальной сферы </t>
  </si>
  <si>
    <t>Количественные результаты</t>
  </si>
  <si>
    <t>Баллы</t>
  </si>
  <si>
    <t>Индикатор значимости</t>
  </si>
  <si>
    <t>Баллы с применением индикатора значимости</t>
  </si>
  <si>
    <t>1.1. Соответствие информации о деятельности организации социальной сферы, размещенной на общедоступных информационных ресурсах, ее содержанию и порядку (форме), установленным нормативными правовыми актами</t>
  </si>
  <si>
    <t>1.2. Наличие на официальном сайте организации социальной сферы информации о дистанционных способах обратной связи и взаимодействия с получателями услуг и их функционирование</t>
  </si>
  <si>
    <t>1.3. Доля получателей услуг, удовлетворенных открытостью, полнотой и доступностью информации о деятельности организации социальной сферы, размещенной на информационных стендах в помещении организации социальной сферы, на официальном сайте организации социальной сферы в сети "Интернет"</t>
  </si>
  <si>
    <t>Критерии</t>
  </si>
  <si>
    <t>2.3. Доля получателей услуг, удовлетворенных комфортностью предоставления услуг организацией социальной сферы (в % от общего числа опрошенных получателей услуг)</t>
  </si>
  <si>
    <t>3.1. Оборудование помещений организации социальной сферы и прилегающей к ней территории с учетом доступности для инвалидов</t>
  </si>
  <si>
    <t>3.2. Обеспечение в организации социальной сферы условий доступности, позволяющих инвалидам получать услуги наравне с другими</t>
  </si>
  <si>
    <t>3.3. Доля получателей услуг, удовлетворенных доступностью услуг для инвалидов (в % от общего числа опрошенных получателей услуг - инвалидов)</t>
  </si>
  <si>
    <t>3.3. Доля получателей услуг, удовлетворенных доступностью услуг для инвалидов</t>
  </si>
  <si>
    <t>1. Открытость и доступность информации</t>
  </si>
  <si>
    <t>2. Комфортность условий</t>
  </si>
  <si>
    <t>3. Доступность услуг для инвалидов</t>
  </si>
  <si>
    <t>4. Доброжелательность, вежливость работников</t>
  </si>
  <si>
    <t>5. Удовлетворенность условиями оказания услуг</t>
  </si>
  <si>
    <t>Организация</t>
  </si>
  <si>
    <t>Чичло респондентов</t>
  </si>
  <si>
    <t>%</t>
  </si>
  <si>
    <t xml:space="preserve">2.3. Доля получателей услуг, удовлетворенных комфортностью предоставления услуг организацией социальной сферы </t>
  </si>
  <si>
    <t xml:space="preserve">МБУК  Центр досуга и информации  муниципального образования с/п  Линевоозерское </t>
  </si>
  <si>
    <t xml:space="preserve">МКУК РДК "Рубин" </t>
  </si>
</sst>
</file>

<file path=xl/styles.xml><?xml version="1.0" encoding="utf-8"?>
<styleSheet xmlns="http://schemas.openxmlformats.org/spreadsheetml/2006/main">
  <numFmts count="1">
    <numFmt numFmtId="164" formatCode="0.0"/>
  </numFmts>
  <fonts count="15">
    <font>
      <sz val="11"/>
      <color rgb="FF000000"/>
      <name val="Calibri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9"/>
      <color rgb="FF000000"/>
      <name val="Calibri"/>
      <family val="2"/>
      <charset val="204"/>
    </font>
    <font>
      <b/>
      <sz val="9"/>
      <color rgb="FFC00000"/>
      <name val="Calibri"/>
      <family val="2"/>
      <charset val="204"/>
    </font>
    <font>
      <sz val="12"/>
      <color theme="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9"/>
      <color rgb="FF000000"/>
      <name val="Calibri"/>
      <family val="2"/>
    </font>
    <font>
      <sz val="10"/>
      <color rgb="FF000000"/>
      <name val="Arial Narrow"/>
      <family val="2"/>
    </font>
    <font>
      <b/>
      <sz val="12"/>
      <color rgb="FF3F3F3F"/>
      <name val="Calibri"/>
      <family val="2"/>
      <charset val="204"/>
    </font>
    <font>
      <b/>
      <sz val="12"/>
      <color rgb="FF000000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b/>
      <sz val="12"/>
      <color rgb="FFFFFFFF"/>
      <name val="Calibri"/>
      <family val="2"/>
      <charset val="204"/>
    </font>
    <font>
      <b/>
      <sz val="12"/>
      <color rgb="FF000000"/>
      <name val="Arial Narrow"/>
      <family val="2"/>
      <charset val="204"/>
    </font>
    <font>
      <sz val="11"/>
      <color rgb="FF000000"/>
      <name val="Calibri"/>
      <family val="2"/>
    </font>
  </fonts>
  <fills count="31">
    <fill>
      <patternFill patternType="none"/>
    </fill>
    <fill>
      <patternFill patternType="gray125"/>
    </fill>
    <fill>
      <patternFill patternType="none"/>
    </fill>
    <fill>
      <patternFill patternType="solid">
        <fgColor rgb="FF8EAADB"/>
        <bgColor rgb="FFFFFFFF"/>
      </patternFill>
    </fill>
    <fill>
      <patternFill patternType="solid">
        <fgColor rgb="FFF4B083"/>
        <bgColor rgb="FFFFFFFF"/>
      </patternFill>
    </fill>
    <fill>
      <patternFill patternType="solid">
        <fgColor rgb="FF70AD47"/>
        <bgColor rgb="FF000000"/>
      </patternFill>
    </fill>
    <fill>
      <patternFill patternType="solid">
        <fgColor rgb="FFFFD965"/>
        <bgColor rgb="FFFFFFFF"/>
      </patternFill>
    </fill>
    <fill>
      <patternFill patternType="solid">
        <fgColor rgb="FF5B9BD5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3">
    <xf numFmtId="0" fontId="0" fillId="0" borderId="0"/>
    <xf numFmtId="0" fontId="5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5" fillId="13" borderId="0" applyNumberFormat="0" applyBorder="0" applyAlignment="0" applyProtection="0"/>
    <xf numFmtId="0" fontId="2" fillId="14" borderId="0" applyNumberFormat="0" applyBorder="0" applyAlignment="0" applyProtection="0"/>
    <xf numFmtId="0" fontId="5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5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5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5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</cellStyleXfs>
  <cellXfs count="119">
    <xf numFmtId="0" fontId="0" fillId="2" borderId="0" xfId="0" applyFill="1"/>
    <xf numFmtId="0" fontId="0" fillId="2" borderId="0" xfId="0" applyFill="1" applyAlignment="1">
      <alignment horizontal="center" vertical="center" wrapText="1"/>
    </xf>
    <xf numFmtId="0" fontId="3" fillId="2" borderId="0" xfId="0" applyFont="1" applyFill="1" applyAlignment="1">
      <alignment horizontal="center" vertical="top" wrapText="1"/>
    </xf>
    <xf numFmtId="14" fontId="3" fillId="2" borderId="0" xfId="0" applyNumberFormat="1" applyFont="1" applyFill="1" applyAlignment="1">
      <alignment horizontal="center" vertical="top" wrapText="1"/>
    </xf>
    <xf numFmtId="0" fontId="3" fillId="2" borderId="0" xfId="0" applyFont="1" applyFill="1" applyAlignment="1">
      <alignment vertical="top" wrapText="1"/>
    </xf>
    <xf numFmtId="164" fontId="3" fillId="2" borderId="0" xfId="0" applyNumberFormat="1" applyFont="1" applyFill="1" applyAlignment="1">
      <alignment horizontal="center" vertical="top" wrapText="1"/>
    </xf>
    <xf numFmtId="0" fontId="0" fillId="2" borderId="0" xfId="0" applyFill="1" applyAlignment="1">
      <alignment horizontal="center" vertical="center"/>
    </xf>
    <xf numFmtId="0" fontId="5" fillId="9" borderId="0" xfId="1" applyAlignment="1">
      <alignment horizontal="center" vertical="top" wrapText="1"/>
    </xf>
    <xf numFmtId="164" fontId="5" fillId="9" borderId="0" xfId="1" applyNumberFormat="1" applyAlignment="1">
      <alignment horizontal="center" vertical="top"/>
    </xf>
    <xf numFmtId="164" fontId="5" fillId="27" borderId="0" xfId="19" applyNumberFormat="1" applyAlignment="1">
      <alignment horizontal="center" vertical="top"/>
    </xf>
    <xf numFmtId="0" fontId="5" fillId="9" borderId="0" xfId="1" applyAlignment="1">
      <alignment horizontal="center" wrapText="1"/>
    </xf>
    <xf numFmtId="164" fontId="5" fillId="9" borderId="0" xfId="1" applyNumberFormat="1" applyAlignment="1">
      <alignment horizontal="center" vertical="center"/>
    </xf>
    <xf numFmtId="1" fontId="5" fillId="9" borderId="0" xfId="1" applyNumberFormat="1" applyAlignment="1">
      <alignment horizontal="center" vertical="center"/>
    </xf>
    <xf numFmtId="0" fontId="5" fillId="9" borderId="0" xfId="1" applyAlignment="1">
      <alignment horizontal="center" vertical="center" wrapText="1"/>
    </xf>
    <xf numFmtId="0" fontId="2" fillId="11" borderId="0" xfId="3" applyAlignment="1">
      <alignment horizontal="center" vertical="center" wrapText="1"/>
    </xf>
    <xf numFmtId="0" fontId="2" fillId="11" borderId="0" xfId="3" applyAlignment="1">
      <alignment horizontal="center" wrapText="1"/>
    </xf>
    <xf numFmtId="0" fontId="2" fillId="12" borderId="0" xfId="4" applyAlignment="1">
      <alignment horizontal="center" vertical="center" wrapText="1"/>
    </xf>
    <xf numFmtId="0" fontId="5" fillId="27" borderId="0" xfId="19" applyAlignment="1">
      <alignment horizontal="center"/>
    </xf>
    <xf numFmtId="1" fontId="5" fillId="27" borderId="0" xfId="19" applyNumberFormat="1" applyAlignment="1">
      <alignment horizontal="center" vertical="center"/>
    </xf>
    <xf numFmtId="164" fontId="5" fillId="27" borderId="0" xfId="19" applyNumberFormat="1" applyAlignment="1">
      <alignment horizontal="center" vertical="center"/>
    </xf>
    <xf numFmtId="0" fontId="6" fillId="28" borderId="0" xfId="20" applyFont="1" applyAlignment="1">
      <alignment horizontal="center" vertical="top" wrapText="1"/>
    </xf>
    <xf numFmtId="0" fontId="6" fillId="10" borderId="0" xfId="2" applyFont="1" applyAlignment="1">
      <alignment horizontal="center" vertical="top" wrapText="1"/>
    </xf>
    <xf numFmtId="1" fontId="2" fillId="29" borderId="0" xfId="21" applyNumberFormat="1" applyAlignment="1">
      <alignment horizontal="center" vertical="center" wrapText="1"/>
    </xf>
    <xf numFmtId="1" fontId="2" fillId="29" borderId="0" xfId="21" applyNumberFormat="1" applyAlignment="1">
      <alignment horizontal="center" vertical="center"/>
    </xf>
    <xf numFmtId="0" fontId="2" fillId="30" borderId="0" xfId="22" applyAlignment="1">
      <alignment horizontal="center"/>
    </xf>
    <xf numFmtId="164" fontId="5" fillId="15" borderId="0" xfId="7" applyNumberFormat="1" applyAlignment="1">
      <alignment horizontal="center" vertical="top"/>
    </xf>
    <xf numFmtId="1" fontId="2" fillId="17" borderId="0" xfId="9" applyNumberFormat="1" applyAlignment="1">
      <alignment horizontal="center" vertical="center"/>
    </xf>
    <xf numFmtId="164" fontId="5" fillId="15" borderId="0" xfId="7" applyNumberFormat="1" applyAlignment="1">
      <alignment horizontal="center" vertical="center"/>
    </xf>
    <xf numFmtId="164" fontId="5" fillId="19" borderId="0" xfId="11" applyNumberFormat="1" applyAlignment="1">
      <alignment horizontal="center" vertical="top"/>
    </xf>
    <xf numFmtId="164" fontId="5" fillId="19" borderId="0" xfId="11" applyNumberFormat="1" applyAlignment="1">
      <alignment horizontal="center" vertical="center"/>
    </xf>
    <xf numFmtId="1" fontId="2" fillId="21" borderId="0" xfId="13" applyNumberFormat="1" applyAlignment="1">
      <alignment horizontal="center" vertical="center"/>
    </xf>
    <xf numFmtId="164" fontId="5" fillId="23" borderId="0" xfId="15" applyNumberFormat="1" applyAlignment="1">
      <alignment horizontal="center" vertical="top"/>
    </xf>
    <xf numFmtId="164" fontId="5" fillId="23" borderId="0" xfId="15" applyNumberFormat="1" applyAlignment="1">
      <alignment horizontal="center" vertical="center"/>
    </xf>
    <xf numFmtId="1" fontId="2" fillId="25" borderId="0" xfId="17" applyNumberFormat="1" applyAlignment="1">
      <alignment horizontal="center" vertical="center"/>
    </xf>
    <xf numFmtId="164" fontId="5" fillId="13" borderId="1" xfId="5" applyNumberFormat="1" applyBorder="1" applyAlignment="1">
      <alignment horizontal="center" vertical="top"/>
    </xf>
    <xf numFmtId="164" fontId="5" fillId="13" borderId="1" xfId="5" applyNumberFormat="1" applyBorder="1" applyAlignment="1">
      <alignment horizontal="center" vertical="center"/>
    </xf>
    <xf numFmtId="1" fontId="5" fillId="13" borderId="1" xfId="5" applyNumberFormat="1" applyBorder="1" applyAlignment="1">
      <alignment horizontal="center" vertical="center"/>
    </xf>
    <xf numFmtId="0" fontId="2" fillId="14" borderId="0" xfId="6" applyAlignment="1">
      <alignment horizontal="center" vertical="center"/>
    </xf>
    <xf numFmtId="0" fontId="5" fillId="27" borderId="0" xfId="19" applyAlignment="1">
      <alignment horizontal="center" vertical="top" wrapText="1"/>
    </xf>
    <xf numFmtId="0" fontId="6" fillId="16" borderId="0" xfId="8" applyFont="1" applyAlignment="1">
      <alignment horizontal="center" vertical="top" wrapText="1"/>
    </xf>
    <xf numFmtId="0" fontId="5" fillId="15" borderId="0" xfId="7" applyAlignment="1">
      <alignment horizontal="center" vertical="top" wrapText="1"/>
    </xf>
    <xf numFmtId="0" fontId="5" fillId="19" borderId="0" xfId="11" applyAlignment="1">
      <alignment horizontal="center" vertical="top" wrapText="1"/>
    </xf>
    <xf numFmtId="0" fontId="5" fillId="23" borderId="0" xfId="15" applyAlignment="1">
      <alignment horizontal="center" vertical="top" wrapText="1"/>
    </xf>
    <xf numFmtId="1" fontId="5" fillId="15" borderId="0" xfId="7" applyNumberFormat="1" applyAlignment="1">
      <alignment horizontal="center" vertical="center"/>
    </xf>
    <xf numFmtId="1" fontId="2" fillId="11" borderId="0" xfId="3" applyNumberFormat="1" applyAlignment="1">
      <alignment horizontal="center" wrapText="1"/>
    </xf>
    <xf numFmtId="1" fontId="2" fillId="18" borderId="0" xfId="10" applyNumberFormat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164" fontId="0" fillId="2" borderId="0" xfId="0" applyNumberForma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1" fontId="2" fillId="30" borderId="0" xfId="22" applyNumberFormat="1" applyAlignment="1">
      <alignment horizontal="center" vertical="center" wrapText="1"/>
    </xf>
    <xf numFmtId="1" fontId="5" fillId="27" borderId="0" xfId="19" applyNumberFormat="1" applyAlignment="1">
      <alignment horizontal="center" vertical="center" wrapText="1"/>
    </xf>
    <xf numFmtId="1" fontId="5" fillId="19" borderId="0" xfId="11" applyNumberFormat="1" applyAlignment="1">
      <alignment horizontal="center" vertical="center"/>
    </xf>
    <xf numFmtId="1" fontId="5" fillId="23" borderId="0" xfId="15" applyNumberFormat="1" applyAlignment="1">
      <alignment horizontal="center" vertical="center"/>
    </xf>
    <xf numFmtId="0" fontId="7" fillId="2" borderId="0" xfId="0" applyFont="1" applyFill="1" applyAlignment="1">
      <alignment horizontal="center" wrapText="1"/>
    </xf>
    <xf numFmtId="0" fontId="0" fillId="2" borderId="0" xfId="0" applyFill="1" applyAlignment="1">
      <alignment horizontal="center"/>
    </xf>
    <xf numFmtId="0" fontId="2" fillId="12" borderId="0" xfId="4" applyAlignment="1">
      <alignment horizontal="center" wrapText="1"/>
    </xf>
    <xf numFmtId="1" fontId="0" fillId="2" borderId="0" xfId="0" applyNumberFormat="1" applyFill="1"/>
    <xf numFmtId="0" fontId="14" fillId="2" borderId="0" xfId="0" applyFont="1" applyFill="1"/>
    <xf numFmtId="0" fontId="2" fillId="10" borderId="0" xfId="2" applyAlignment="1">
      <alignment horizontal="center" vertical="top" wrapText="1"/>
    </xf>
    <xf numFmtId="0" fontId="2" fillId="10" borderId="0" xfId="2" applyAlignment="1">
      <alignment vertical="top"/>
    </xf>
    <xf numFmtId="0" fontId="2" fillId="10" borderId="0" xfId="2" applyAlignment="1">
      <alignment vertical="top" wrapText="1"/>
    </xf>
    <xf numFmtId="0" fontId="2" fillId="28" borderId="0" xfId="20" applyAlignment="1">
      <alignment vertical="top" wrapText="1"/>
    </xf>
    <xf numFmtId="0" fontId="2" fillId="28" borderId="0" xfId="20" applyAlignment="1">
      <alignment vertical="top"/>
    </xf>
    <xf numFmtId="0" fontId="2" fillId="16" borderId="0" xfId="8" applyAlignment="1">
      <alignment vertical="top" wrapText="1"/>
    </xf>
    <xf numFmtId="0" fontId="2" fillId="16" borderId="0" xfId="8" applyAlignment="1">
      <alignment vertical="top"/>
    </xf>
    <xf numFmtId="0" fontId="2" fillId="20" borderId="0" xfId="12" applyAlignment="1">
      <alignment vertical="top"/>
    </xf>
    <xf numFmtId="0" fontId="2" fillId="20" borderId="0" xfId="12" applyAlignment="1">
      <alignment vertical="top" wrapText="1"/>
    </xf>
    <xf numFmtId="0" fontId="2" fillId="24" borderId="0" xfId="16" applyAlignment="1">
      <alignment vertical="top" wrapText="1"/>
    </xf>
    <xf numFmtId="0" fontId="2" fillId="24" borderId="0" xfId="16"/>
    <xf numFmtId="164" fontId="0" fillId="2" borderId="0" xfId="0" applyNumberFormat="1" applyFill="1"/>
    <xf numFmtId="164" fontId="14" fillId="2" borderId="0" xfId="0" applyNumberFormat="1" applyFont="1" applyFill="1"/>
    <xf numFmtId="0" fontId="6" fillId="20" borderId="0" xfId="12" applyFont="1" applyAlignment="1">
      <alignment horizontal="center" vertical="top" wrapText="1"/>
    </xf>
    <xf numFmtId="0" fontId="1" fillId="24" borderId="0" xfId="16" applyFont="1" applyAlignment="1">
      <alignment horizontal="center" vertical="top" wrapText="1"/>
    </xf>
    <xf numFmtId="0" fontId="2" fillId="24" borderId="0" xfId="16" applyAlignment="1">
      <alignment horizontal="center" vertical="top" wrapText="1"/>
    </xf>
    <xf numFmtId="0" fontId="7" fillId="2" borderId="0" xfId="0" applyFont="1" applyFill="1" applyAlignment="1">
      <alignment horizontal="center" wrapText="1"/>
    </xf>
    <xf numFmtId="0" fontId="0" fillId="2" borderId="0" xfId="0" applyFill="1" applyAlignment="1">
      <alignment horizontal="center" wrapText="1"/>
    </xf>
    <xf numFmtId="0" fontId="2" fillId="10" borderId="0" xfId="2" applyAlignment="1">
      <alignment vertical="top" wrapText="1"/>
    </xf>
    <xf numFmtId="0" fontId="2" fillId="28" borderId="0" xfId="20" applyAlignment="1">
      <alignment wrapText="1"/>
    </xf>
    <xf numFmtId="0" fontId="2" fillId="16" borderId="0" xfId="8" applyAlignment="1">
      <alignment vertical="top" wrapText="1"/>
    </xf>
    <xf numFmtId="164" fontId="8" fillId="2" borderId="0" xfId="0" applyNumberFormat="1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164" fontId="0" fillId="2" borderId="0" xfId="0" applyNumberFormat="1" applyFill="1" applyAlignment="1">
      <alignment horizontal="center" vertical="center"/>
    </xf>
    <xf numFmtId="0" fontId="2" fillId="14" borderId="0" xfId="6" applyAlignment="1">
      <alignment horizontal="center" vertical="top"/>
    </xf>
    <xf numFmtId="0" fontId="6" fillId="10" borderId="0" xfId="2" applyFont="1" applyAlignment="1">
      <alignment horizontal="center" vertical="top" wrapText="1"/>
    </xf>
    <xf numFmtId="0" fontId="6" fillId="28" borderId="0" xfId="20" applyFont="1" applyAlignment="1">
      <alignment horizontal="center" vertical="top" wrapText="1"/>
    </xf>
    <xf numFmtId="0" fontId="6" fillId="16" borderId="0" xfId="8" applyFont="1" applyAlignment="1">
      <alignment horizontal="center" vertical="top" wrapText="1"/>
    </xf>
    <xf numFmtId="0" fontId="5" fillId="23" borderId="0" xfId="15" applyAlignment="1">
      <alignment horizontal="center" vertical="top" wrapText="1"/>
    </xf>
    <xf numFmtId="1" fontId="5" fillId="19" borderId="0" xfId="11" applyNumberFormat="1" applyAlignment="1">
      <alignment horizontal="center" vertical="center"/>
    </xf>
    <xf numFmtId="1" fontId="5" fillId="23" borderId="0" xfId="15" applyNumberFormat="1" applyAlignment="1">
      <alignment horizontal="center" vertical="center"/>
    </xf>
    <xf numFmtId="1" fontId="5" fillId="9" borderId="0" xfId="1" applyNumberFormat="1" applyAlignment="1">
      <alignment horizontal="center" wrapText="1"/>
    </xf>
    <xf numFmtId="1" fontId="5" fillId="27" borderId="0" xfId="19" applyNumberFormat="1" applyAlignment="1">
      <alignment horizontal="center" vertical="center" wrapText="1"/>
    </xf>
    <xf numFmtId="1" fontId="5" fillId="15" borderId="0" xfId="7" applyNumberFormat="1" applyAlignment="1">
      <alignment horizontal="center" vertical="center"/>
    </xf>
    <xf numFmtId="1" fontId="2" fillId="22" borderId="0" xfId="14" applyNumberFormat="1" applyAlignment="1">
      <alignment horizontal="center" vertical="center"/>
    </xf>
    <xf numFmtId="1" fontId="2" fillId="12" borderId="0" xfId="4" applyNumberFormat="1" applyAlignment="1">
      <alignment horizontal="center" wrapText="1"/>
    </xf>
    <xf numFmtId="1" fontId="2" fillId="30" borderId="0" xfId="22" applyNumberFormat="1" applyAlignment="1">
      <alignment horizontal="center" vertical="center" wrapText="1"/>
    </xf>
    <xf numFmtId="1" fontId="2" fillId="30" borderId="0" xfId="22" applyNumberFormat="1" applyAlignment="1">
      <alignment horizontal="center" vertical="center"/>
    </xf>
    <xf numFmtId="1" fontId="2" fillId="18" borderId="0" xfId="10" applyNumberFormat="1" applyAlignment="1">
      <alignment horizontal="center" vertical="center"/>
    </xf>
    <xf numFmtId="0" fontId="2" fillId="18" borderId="0" xfId="10" applyAlignment="1">
      <alignment horizontal="center" vertical="center"/>
    </xf>
    <xf numFmtId="1" fontId="2" fillId="26" borderId="0" xfId="18" applyNumberFormat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0" fontId="5" fillId="9" borderId="0" xfId="1" applyAlignment="1">
      <alignment horizontal="center" vertical="top" wrapText="1"/>
    </xf>
    <xf numFmtId="0" fontId="5" fillId="27" borderId="0" xfId="19" applyAlignment="1">
      <alignment horizontal="center" vertical="top" wrapText="1"/>
    </xf>
    <xf numFmtId="0" fontId="5" fillId="15" borderId="0" xfId="7" applyAlignment="1">
      <alignment horizontal="center" vertical="top" wrapText="1"/>
    </xf>
    <xf numFmtId="0" fontId="10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wrapText="1"/>
    </xf>
    <xf numFmtId="14" fontId="10" fillId="2" borderId="0" xfId="0" applyNumberFormat="1" applyFont="1" applyFill="1" applyAlignment="1">
      <alignment horizontal="center" wrapText="1"/>
    </xf>
    <xf numFmtId="0" fontId="10" fillId="2" borderId="0" xfId="0" applyFont="1" applyFill="1" applyAlignment="1">
      <alignment wrapText="1"/>
    </xf>
    <xf numFmtId="0" fontId="10" fillId="2" borderId="0" xfId="0" applyFont="1" applyFill="1"/>
    <xf numFmtId="0" fontId="11" fillId="2" borderId="0" xfId="0" applyFont="1" applyFill="1"/>
    <xf numFmtId="164" fontId="12" fillId="3" borderId="0" xfId="0" applyNumberFormat="1" applyFont="1" applyFill="1" applyAlignment="1">
      <alignment horizontal="center" vertical="center"/>
    </xf>
    <xf numFmtId="164" fontId="13" fillId="2" borderId="0" xfId="0" applyNumberFormat="1" applyFont="1" applyFill="1" applyAlignment="1">
      <alignment horizontal="center" vertical="center" wrapText="1"/>
    </xf>
    <xf numFmtId="164" fontId="10" fillId="2" borderId="0" xfId="0" applyNumberFormat="1" applyFont="1" applyFill="1" applyAlignment="1">
      <alignment horizontal="center" vertical="center"/>
    </xf>
    <xf numFmtId="164" fontId="12" fillId="4" borderId="0" xfId="0" applyNumberFormat="1" applyFont="1" applyFill="1" applyAlignment="1">
      <alignment horizontal="center" vertical="center"/>
    </xf>
    <xf numFmtId="164" fontId="12" fillId="5" borderId="0" xfId="0" applyNumberFormat="1" applyFont="1" applyFill="1" applyAlignment="1">
      <alignment horizontal="center" vertical="center"/>
    </xf>
    <xf numFmtId="164" fontId="12" fillId="6" borderId="0" xfId="0" applyNumberFormat="1" applyFont="1" applyFill="1" applyAlignment="1">
      <alignment horizontal="center" vertical="center"/>
    </xf>
    <xf numFmtId="164" fontId="12" fillId="7" borderId="0" xfId="0" applyNumberFormat="1" applyFont="1" applyFill="1" applyAlignment="1">
      <alignment horizontal="center" vertical="center"/>
    </xf>
    <xf numFmtId="164" fontId="9" fillId="8" borderId="1" xfId="0" applyNumberFormat="1" applyFont="1" applyFill="1" applyBorder="1" applyAlignment="1">
      <alignment horizontal="center" vertical="center"/>
    </xf>
    <xf numFmtId="0" fontId="5" fillId="19" borderId="0" xfId="11" applyAlignment="1">
      <alignment horizontal="center" vertical="top" wrapText="1"/>
    </xf>
    <xf numFmtId="0" fontId="5" fillId="13" borderId="1" xfId="5" applyBorder="1" applyAlignment="1">
      <alignment horizontal="center" vertical="top" wrapText="1"/>
    </xf>
  </cellXfs>
  <cellStyles count="23">
    <cellStyle name="20% - Акцент1" xfId="2" builtinId="30"/>
    <cellStyle name="20% - Акцент3" xfId="8" builtinId="38"/>
    <cellStyle name="20% - Акцент4" xfId="12" builtinId="42"/>
    <cellStyle name="20% - Акцент5" xfId="16" builtinId="46"/>
    <cellStyle name="20% - Акцент6" xfId="20" builtinId="50"/>
    <cellStyle name="40% - Акцент1" xfId="3" builtinId="31"/>
    <cellStyle name="40% - Акцент3" xfId="9" builtinId="39"/>
    <cellStyle name="40% - Акцент4" xfId="13" builtinId="43"/>
    <cellStyle name="40% - Акцент5" xfId="17" builtinId="47"/>
    <cellStyle name="40% - Акцент6" xfId="21" builtinId="51"/>
    <cellStyle name="60% - Акцент1" xfId="4" builtinId="32"/>
    <cellStyle name="60% - Акцент2" xfId="6" builtinId="36"/>
    <cellStyle name="60% - Акцент3" xfId="10" builtinId="40"/>
    <cellStyle name="60% - Акцент4" xfId="14" builtinId="44"/>
    <cellStyle name="60% - Акцент5" xfId="18" builtinId="48"/>
    <cellStyle name="60% - Акцент6" xfId="22" builtinId="52"/>
    <cellStyle name="Акцент1" xfId="1" builtinId="29"/>
    <cellStyle name="Акцент2" xfId="5" builtinId="33"/>
    <cellStyle name="Акцент3" xfId="7" builtinId="37"/>
    <cellStyle name="Акцент4" xfId="11" builtinId="41"/>
    <cellStyle name="Акцент5" xfId="15" builtinId="45"/>
    <cellStyle name="Акцент6" xfId="19" builtinId="49"/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Значения</a:t>
            </a:r>
            <a:r>
              <a:rPr lang="ru-RU" baseline="0"/>
              <a:t> по критериям оценки</a:t>
            </a:r>
            <a:endParaRPr lang="ru-RU"/>
          </a:p>
        </c:rich>
      </c:tx>
      <c:spPr>
        <a:noFill/>
        <a:ln>
          <a:noFill/>
        </a:ln>
        <a:effectLst/>
      </c:spPr>
    </c:title>
    <c:plotArea>
      <c:layout/>
      <c:barChart>
        <c:barDir val="bar"/>
        <c:grouping val="clustered"/>
        <c:ser>
          <c:idx val="0"/>
          <c:order val="0"/>
          <c:tx>
            <c:strRef>
              <c:f>Лист1!$A$63</c:f>
              <c:strCache>
                <c:ptCount val="1"/>
                <c:pt idx="0">
                  <c:v>МКУК РДК "Рубин"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Лист1!$B$62:$F$62</c:f>
              <c:strCache>
                <c:ptCount val="5"/>
                <c:pt idx="0">
                  <c:v>1. Открытость и доступность информации</c:v>
                </c:pt>
                <c:pt idx="1">
                  <c:v>2. Комфортность условий</c:v>
                </c:pt>
                <c:pt idx="2">
                  <c:v>3. Доступность услуг для инвалидов</c:v>
                </c:pt>
                <c:pt idx="3">
                  <c:v>4. Доброжелательность, вежливость работников</c:v>
                </c:pt>
                <c:pt idx="4">
                  <c:v>5. Удовлетворенность условиями оказания услуг</c:v>
                </c:pt>
              </c:strCache>
            </c:strRef>
          </c:cat>
          <c:val>
            <c:numRef>
              <c:f>Лист1!$B$63:$F$63</c:f>
              <c:numCache>
                <c:formatCode>0</c:formatCode>
                <c:ptCount val="5"/>
                <c:pt idx="0">
                  <c:v>78.162849872773535</c:v>
                </c:pt>
                <c:pt idx="1">
                  <c:v>91.755725190839684</c:v>
                </c:pt>
                <c:pt idx="2">
                  <c:v>60.677419354838712</c:v>
                </c:pt>
                <c:pt idx="3">
                  <c:v>86.381679389312993</c:v>
                </c:pt>
                <c:pt idx="4">
                  <c:v>88.351145038167942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A42-E147-9946-CC9FD3650BF8}"/>
            </c:ext>
          </c:extLst>
        </c:ser>
        <c:ser>
          <c:idx val="1"/>
          <c:order val="1"/>
          <c:tx>
            <c:strRef>
              <c:f>Лист1!$A$64</c:f>
              <c:strCache>
                <c:ptCount val="1"/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Лист1!$B$62:$F$62</c:f>
              <c:strCache>
                <c:ptCount val="5"/>
                <c:pt idx="0">
                  <c:v>1. Открытость и доступность информации</c:v>
                </c:pt>
                <c:pt idx="1">
                  <c:v>2. Комфортность условий</c:v>
                </c:pt>
                <c:pt idx="2">
                  <c:v>3. Доступность услуг для инвалидов</c:v>
                </c:pt>
                <c:pt idx="3">
                  <c:v>4. Доброжелательность, вежливость работников</c:v>
                </c:pt>
                <c:pt idx="4">
                  <c:v>5. Удовлетворенность условиями оказания услуг</c:v>
                </c:pt>
              </c:strCache>
            </c:strRef>
          </c:cat>
          <c:val>
            <c:numRef>
              <c:f>Лист1!$B$64:$F$64</c:f>
              <c:numCache>
                <c:formatCode>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A42-E147-9946-CC9FD3650BF8}"/>
            </c:ext>
          </c:extLst>
        </c:ser>
        <c:ser>
          <c:idx val="2"/>
          <c:order val="2"/>
          <c:tx>
            <c:strRef>
              <c:f>Лист1!$A$65</c:f>
              <c:strCache>
                <c:ptCount val="1"/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Лист1!$B$62:$F$62</c:f>
              <c:strCache>
                <c:ptCount val="5"/>
                <c:pt idx="0">
                  <c:v>1. Открытость и доступность информации</c:v>
                </c:pt>
                <c:pt idx="1">
                  <c:v>2. Комфортность условий</c:v>
                </c:pt>
                <c:pt idx="2">
                  <c:v>3. Доступность услуг для инвалидов</c:v>
                </c:pt>
                <c:pt idx="3">
                  <c:v>4. Доброжелательность, вежливость работников</c:v>
                </c:pt>
                <c:pt idx="4">
                  <c:v>5. Удовлетворенность условиями оказания услуг</c:v>
                </c:pt>
              </c:strCache>
            </c:strRef>
          </c:cat>
          <c:val>
            <c:numRef>
              <c:f>Лист1!$B$65:$F$65</c:f>
              <c:numCache>
                <c:formatCode>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BFA-674C-AD33-36CE86A1CEC8}"/>
            </c:ext>
          </c:extLst>
        </c:ser>
        <c:gapWidth val="182"/>
        <c:axId val="47933312"/>
        <c:axId val="47934848"/>
      </c:barChart>
      <c:catAx>
        <c:axId val="47933312"/>
        <c:scaling>
          <c:orientation val="minMax"/>
        </c:scaling>
        <c:axPos val="l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7934848"/>
        <c:crosses val="autoZero"/>
        <c:auto val="1"/>
        <c:lblAlgn val="ctr"/>
        <c:lblOffset val="100"/>
      </c:catAx>
      <c:valAx>
        <c:axId val="47934848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79333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plotArea>
      <c:layout/>
      <c:barChart>
        <c:barDir val="bar"/>
        <c:grouping val="clustered"/>
        <c:ser>
          <c:idx val="0"/>
          <c:order val="0"/>
          <c:tx>
            <c:strRef>
              <c:f>Лист1!$D$62</c:f>
              <c:strCache>
                <c:ptCount val="1"/>
                <c:pt idx="0">
                  <c:v>3. Доступность услуг для инвалидов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Лист1!$A$63:$A$65</c:f>
              <c:strCache>
                <c:ptCount val="1"/>
                <c:pt idx="0">
                  <c:v>МКУК РДК "Рубин" </c:v>
                </c:pt>
              </c:strCache>
            </c:strRef>
          </c:cat>
          <c:val>
            <c:numRef>
              <c:f>Лист1!$D$63:$D$65</c:f>
              <c:numCache>
                <c:formatCode>0</c:formatCode>
                <c:ptCount val="3"/>
                <c:pt idx="0">
                  <c:v>60.677419354838712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F80-394D-83DB-4B51855C74EF}"/>
            </c:ext>
          </c:extLst>
        </c:ser>
        <c:gapWidth val="182"/>
        <c:axId val="48680960"/>
        <c:axId val="48682496"/>
      </c:barChart>
      <c:catAx>
        <c:axId val="48680960"/>
        <c:scaling>
          <c:orientation val="minMax"/>
        </c:scaling>
        <c:axPos val="l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8682496"/>
        <c:crosses val="autoZero"/>
        <c:auto val="1"/>
        <c:lblAlgn val="ctr"/>
        <c:lblOffset val="100"/>
      </c:catAx>
      <c:valAx>
        <c:axId val="48682496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86809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plotArea>
      <c:layout/>
      <c:barChart>
        <c:barDir val="bar"/>
        <c:grouping val="clustered"/>
        <c:ser>
          <c:idx val="0"/>
          <c:order val="0"/>
          <c:tx>
            <c:strRef>
              <c:f>Лист1!$E$62</c:f>
              <c:strCache>
                <c:ptCount val="1"/>
                <c:pt idx="0">
                  <c:v>4. Доброжелательность, вежливость работников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Лист1!$A$63:$A$64</c:f>
              <c:strCache>
                <c:ptCount val="1"/>
                <c:pt idx="0">
                  <c:v>МКУК РДК "Рубин" </c:v>
                </c:pt>
              </c:strCache>
            </c:strRef>
          </c:cat>
          <c:val>
            <c:numRef>
              <c:f>Лист1!$E$63:$E$64</c:f>
              <c:numCache>
                <c:formatCode>0</c:formatCode>
                <c:ptCount val="2"/>
                <c:pt idx="0">
                  <c:v>86.381679389312993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049-9140-AD5F-6712C8B914AD}"/>
            </c:ext>
          </c:extLst>
        </c:ser>
        <c:gapWidth val="182"/>
        <c:axId val="48731264"/>
        <c:axId val="48732800"/>
      </c:barChart>
      <c:catAx>
        <c:axId val="48731264"/>
        <c:scaling>
          <c:orientation val="minMax"/>
        </c:scaling>
        <c:axPos val="l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8732800"/>
        <c:crosses val="autoZero"/>
        <c:auto val="1"/>
        <c:lblAlgn val="ctr"/>
        <c:lblOffset val="100"/>
      </c:catAx>
      <c:valAx>
        <c:axId val="48732800"/>
        <c:scaling>
          <c:orientation val="minMax"/>
          <c:max val="100"/>
          <c:min val="0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8731264"/>
        <c:crosses val="autoZero"/>
        <c:crossBetween val="between"/>
        <c:majorUnit val="20"/>
        <c:minorUnit val="20"/>
      </c:valAx>
      <c:spPr>
        <a:noFill/>
        <a:ln>
          <a:noFill/>
        </a:ln>
        <a:effectLst/>
      </c:spPr>
    </c:plotArea>
    <c:plotVisOnly val="1"/>
    <c:dispBlanksAs val="gap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plotArea>
      <c:layout/>
      <c:barChart>
        <c:barDir val="bar"/>
        <c:grouping val="clustered"/>
        <c:ser>
          <c:idx val="0"/>
          <c:order val="0"/>
          <c:tx>
            <c:strRef>
              <c:f>Лист1!$F$62</c:f>
              <c:strCache>
                <c:ptCount val="1"/>
                <c:pt idx="0">
                  <c:v>5. Удовлетворенность условиями оказания услуг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Лист1!$A$63:$A$64</c:f>
              <c:strCache>
                <c:ptCount val="1"/>
                <c:pt idx="0">
                  <c:v>МКУК РДК "Рубин" </c:v>
                </c:pt>
              </c:strCache>
            </c:strRef>
          </c:cat>
          <c:val>
            <c:numRef>
              <c:f>Лист1!$F$63:$F$64</c:f>
              <c:numCache>
                <c:formatCode>0</c:formatCode>
                <c:ptCount val="2"/>
                <c:pt idx="0">
                  <c:v>88.351145038167942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24D-2E4F-B4E0-F3A2CDC220FB}"/>
            </c:ext>
          </c:extLst>
        </c:ser>
        <c:gapWidth val="182"/>
        <c:axId val="48752896"/>
        <c:axId val="48852992"/>
      </c:barChart>
      <c:catAx>
        <c:axId val="48752896"/>
        <c:scaling>
          <c:orientation val="minMax"/>
        </c:scaling>
        <c:axPos val="l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8852992"/>
        <c:crosses val="autoZero"/>
        <c:auto val="1"/>
        <c:lblAlgn val="ctr"/>
        <c:lblOffset val="100"/>
      </c:catAx>
      <c:valAx>
        <c:axId val="48852992"/>
        <c:scaling>
          <c:orientation val="minMax"/>
          <c:max val="100"/>
          <c:min val="0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8752896"/>
        <c:crosses val="autoZero"/>
        <c:crossBetween val="between"/>
        <c:majorUnit val="20"/>
        <c:minorUnit val="20"/>
      </c:valAx>
      <c:spPr>
        <a:noFill/>
        <a:ln>
          <a:noFill/>
        </a:ln>
        <a:effectLst/>
      </c:spPr>
    </c:plotArea>
    <c:plotVisOnly val="1"/>
    <c:dispBlanksAs val="gap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plotArea>
      <c:layout/>
      <c:barChart>
        <c:barDir val="bar"/>
        <c:grouping val="clustered"/>
        <c:ser>
          <c:idx val="0"/>
          <c:order val="0"/>
          <c:tx>
            <c:strRef>
              <c:f>Лист1!$D$62</c:f>
              <c:strCache>
                <c:ptCount val="1"/>
                <c:pt idx="0">
                  <c:v>3. Доступность услуг для инвалидов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Лист1!$A$63:$A$64</c:f>
              <c:strCache>
                <c:ptCount val="1"/>
                <c:pt idx="0">
                  <c:v>МКУК РДК "Рубин" </c:v>
                </c:pt>
              </c:strCache>
            </c:strRef>
          </c:cat>
          <c:val>
            <c:numRef>
              <c:f>Лист1!$D$63:$D$64</c:f>
              <c:numCache>
                <c:formatCode>0</c:formatCode>
                <c:ptCount val="2"/>
                <c:pt idx="0">
                  <c:v>60.677419354838712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F80-394D-83DB-4B51855C74EF}"/>
            </c:ext>
          </c:extLst>
        </c:ser>
        <c:gapWidth val="182"/>
        <c:axId val="48868736"/>
        <c:axId val="48768128"/>
      </c:barChart>
      <c:catAx>
        <c:axId val="48868736"/>
        <c:scaling>
          <c:orientation val="minMax"/>
        </c:scaling>
        <c:axPos val="l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8768128"/>
        <c:crosses val="autoZero"/>
        <c:auto val="1"/>
        <c:lblAlgn val="ctr"/>
        <c:lblOffset val="100"/>
      </c:catAx>
      <c:valAx>
        <c:axId val="48768128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88687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1. Открытость</a:t>
            </a:r>
            <a:r>
              <a:rPr lang="ru-RU" baseline="0"/>
              <a:t> и доступность информации</a:t>
            </a:r>
            <a:endParaRPr lang="ru-RU"/>
          </a:p>
        </c:rich>
      </c:tx>
      <c:layout/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0.4899975998367978"/>
          <c:y val="6.2446077233045676E-2"/>
          <c:w val="0.46024941055461333"/>
          <c:h val="0.58807420621179674"/>
        </c:manualLayout>
      </c:layout>
      <c:barChart>
        <c:barDir val="bar"/>
        <c:grouping val="clustered"/>
        <c:ser>
          <c:idx val="0"/>
          <c:order val="0"/>
          <c:tx>
            <c:strRef>
              <c:f>Лист1!$A$12</c:f>
              <c:strCache>
                <c:ptCount val="1"/>
                <c:pt idx="0">
                  <c:v>МКУК РДК "Рубин"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Лист1!$B$11:$D$11</c:f>
              <c:strCache>
                <c:ptCount val="3"/>
                <c:pt idx="0">
                  <c:v>1.1. Соответствие информации о деятельности организации социальной сферы, размещенной на общедоступных информационных ресурсах, ее содержанию и порядку (форме), установленным нормативными правовыми актами</c:v>
                </c:pt>
                <c:pt idx="1">
                  <c:v>1.2. Наличие на официальном сайте организации социальной сферы информации о дистанционных способах обратной связи и взаимодействия с получателями услуг и их функционирование</c:v>
                </c:pt>
                <c:pt idx="2">
                  <c:v>1.3. Доля получателей услуг, удовлетворенных открытостью, полнотой и доступностью информации о деятельности организации социальной сферы, размещенной на информационных стендах в помещении организации социальной сферы, на официальном сайте организации соци</c:v>
                </c:pt>
              </c:strCache>
            </c:strRef>
          </c:cat>
          <c:val>
            <c:numRef>
              <c:f>Лист1!$B$12:$D$12</c:f>
              <c:numCache>
                <c:formatCode>General</c:formatCode>
                <c:ptCount val="3"/>
                <c:pt idx="0" formatCode="0">
                  <c:v>72.222222222222214</c:v>
                </c:pt>
                <c:pt idx="1">
                  <c:v>90</c:v>
                </c:pt>
                <c:pt idx="2" formatCode="0">
                  <c:v>73.74045801526718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385-7542-8E98-82F5F6D2A80C}"/>
            </c:ext>
          </c:extLst>
        </c:ser>
        <c:gapWidth val="182"/>
        <c:axId val="48189440"/>
        <c:axId val="48190976"/>
      </c:barChart>
      <c:catAx>
        <c:axId val="48189440"/>
        <c:scaling>
          <c:orientation val="minMax"/>
        </c:scaling>
        <c:axPos val="l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8190976"/>
        <c:crosses val="autoZero"/>
        <c:auto val="1"/>
        <c:lblAlgn val="ctr"/>
        <c:lblOffset val="100"/>
      </c:catAx>
      <c:valAx>
        <c:axId val="48190976"/>
        <c:scaling>
          <c:orientation val="minMax"/>
          <c:max val="100"/>
          <c:min val="0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8189440"/>
        <c:crosses val="autoZero"/>
        <c:crossBetween val="between"/>
        <c:majorUnit val="20"/>
        <c:minorUnit val="2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7247735271441384E-2"/>
          <c:y val="0.69462864281930503"/>
          <c:w val="0.8855043098630444"/>
          <c:h val="0.29526953826998531"/>
        </c:manualLayout>
      </c:layout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2.</a:t>
            </a:r>
            <a:r>
              <a:rPr lang="ru-RU" baseline="0"/>
              <a:t> Комфортность условий</a:t>
            </a:r>
            <a:endParaRPr lang="ru-RU"/>
          </a:p>
        </c:rich>
      </c:tx>
      <c:layout/>
      <c:spPr>
        <a:noFill/>
        <a:ln>
          <a:noFill/>
        </a:ln>
        <a:effectLst/>
      </c:spPr>
    </c:title>
    <c:plotArea>
      <c:layout/>
      <c:barChart>
        <c:barDir val="bar"/>
        <c:grouping val="clustered"/>
        <c:ser>
          <c:idx val="0"/>
          <c:order val="0"/>
          <c:tx>
            <c:strRef>
              <c:f>Лист1!$A$12</c:f>
              <c:strCache>
                <c:ptCount val="1"/>
                <c:pt idx="0">
                  <c:v>МКУК РДК "Рубин"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Лист1!$E$11:$F$11</c:f>
              <c:strCache>
                <c:ptCount val="2"/>
                <c:pt idx="0">
                  <c:v>2.1. Обеспечение в организации социальной сферы комфортных условий для предоставления услуг </c:v>
                </c:pt>
                <c:pt idx="1">
                  <c:v>2.3. Доля получателей услуг, удовлетворенных комфортностью предоставления услуг организацией социальной сферы (в % от общего числа опрошенных получателей услуг)</c:v>
                </c:pt>
              </c:strCache>
            </c:strRef>
          </c:cat>
          <c:val>
            <c:numRef>
              <c:f>Лист1!$E$12:$F$12</c:f>
              <c:numCache>
                <c:formatCode>0</c:formatCode>
                <c:ptCount val="2"/>
                <c:pt idx="0">
                  <c:v>100</c:v>
                </c:pt>
                <c:pt idx="1">
                  <c:v>91.755725190839684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CFB-2B49-9CD2-916A85D5B998}"/>
            </c:ext>
          </c:extLst>
        </c:ser>
        <c:gapWidth val="182"/>
        <c:axId val="48228224"/>
        <c:axId val="48229760"/>
      </c:barChart>
      <c:catAx>
        <c:axId val="48228224"/>
        <c:scaling>
          <c:orientation val="minMax"/>
        </c:scaling>
        <c:axPos val="l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8229760"/>
        <c:crosses val="autoZero"/>
        <c:auto val="1"/>
        <c:lblAlgn val="ctr"/>
        <c:lblOffset val="100"/>
      </c:catAx>
      <c:valAx>
        <c:axId val="48229760"/>
        <c:scaling>
          <c:orientation val="minMax"/>
          <c:max val="100"/>
          <c:min val="0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8228224"/>
        <c:crosses val="autoZero"/>
        <c:crossBetween val="between"/>
        <c:majorUnit val="20"/>
        <c:minorUnit val="20"/>
      </c:valAx>
      <c:spPr>
        <a:noFill/>
        <a:ln>
          <a:noFill/>
        </a:ln>
        <a:effectLst/>
      </c:spPr>
    </c:plotArea>
    <c:legend>
      <c:legendPos val="b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3.</a:t>
            </a:r>
            <a:r>
              <a:rPr lang="ru-RU" baseline="0"/>
              <a:t> Доступность услуг для инвалидов</a:t>
            </a:r>
            <a:endParaRPr lang="ru-RU"/>
          </a:p>
        </c:rich>
      </c:tx>
      <c:layout/>
      <c:spPr>
        <a:noFill/>
        <a:ln>
          <a:noFill/>
        </a:ln>
        <a:effectLst/>
      </c:spPr>
    </c:title>
    <c:plotArea>
      <c:layout/>
      <c:barChart>
        <c:barDir val="bar"/>
        <c:grouping val="clustered"/>
        <c:ser>
          <c:idx val="0"/>
          <c:order val="0"/>
          <c:tx>
            <c:strRef>
              <c:f>Лист1!$A$12</c:f>
              <c:strCache>
                <c:ptCount val="1"/>
                <c:pt idx="0">
                  <c:v>МКУК РДК "Рубин"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Лист1!$G$11:$I$11</c:f>
              <c:strCache>
                <c:ptCount val="3"/>
                <c:pt idx="0">
                  <c:v>3.1. Оборудование помещений организации социальной сферы и прилегающей к ней территории с учетом доступности для инвалидов</c:v>
                </c:pt>
                <c:pt idx="1">
                  <c:v>3.2. Обеспечение в организации социальной сферы условий доступности, позволяющих инвалидам получать услуги наравне с другими</c:v>
                </c:pt>
                <c:pt idx="2">
                  <c:v>3.3. Доля получателей услуг, удовлетворенных доступностью услуг для инвалидов</c:v>
                </c:pt>
              </c:strCache>
            </c:strRef>
          </c:cat>
          <c:val>
            <c:numRef>
              <c:f>Лист1!$G$12:$I$12</c:f>
              <c:numCache>
                <c:formatCode>0</c:formatCode>
                <c:ptCount val="3"/>
                <c:pt idx="0">
                  <c:v>40</c:v>
                </c:pt>
                <c:pt idx="1">
                  <c:v>60</c:v>
                </c:pt>
                <c:pt idx="2">
                  <c:v>82.258064516129039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FD1-0841-B350-83D8ABF2817D}"/>
            </c:ext>
          </c:extLst>
        </c:ser>
        <c:gapWidth val="182"/>
        <c:axId val="47373696"/>
        <c:axId val="48235648"/>
      </c:barChart>
      <c:catAx>
        <c:axId val="47373696"/>
        <c:scaling>
          <c:orientation val="minMax"/>
        </c:scaling>
        <c:axPos val="l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8235648"/>
        <c:crosses val="autoZero"/>
        <c:auto val="1"/>
        <c:lblAlgn val="ctr"/>
        <c:lblOffset val="100"/>
      </c:catAx>
      <c:valAx>
        <c:axId val="48235648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7373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4.</a:t>
            </a:r>
            <a:r>
              <a:rPr lang="ru-RU" baseline="0"/>
              <a:t> Доброжелательность, вежливость работников</a:t>
            </a:r>
            <a:endParaRPr lang="ru-RU"/>
          </a:p>
        </c:rich>
      </c:tx>
      <c:layout/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0.49800946488039932"/>
          <c:y val="9.0952061829097708E-2"/>
          <c:w val="0.45203854298605622"/>
          <c:h val="0.59920268275048016"/>
        </c:manualLayout>
      </c:layout>
      <c:barChart>
        <c:barDir val="bar"/>
        <c:grouping val="clustered"/>
        <c:ser>
          <c:idx val="0"/>
          <c:order val="0"/>
          <c:tx>
            <c:strRef>
              <c:f>Лист1!$A$12</c:f>
              <c:strCache>
                <c:ptCount val="1"/>
                <c:pt idx="0">
                  <c:v>МКУК РДК "Рубин"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Лист1!$J$11:$L$11</c:f>
              <c:strCache>
                <c:ptCount val="3"/>
                <c:pt idx="0">
                  <c:v>4.1. Доля получателей услуг, удовлетворенных доброжелательностью, вежливостью работников организации социальной сферы, обеспечивающих первичный контакт и информирование получателя услуги при непосредственном обращении в организацию социальной сферы </c:v>
                </c:pt>
                <c:pt idx="1">
                  <c:v>4.2. Доля получателей услуг, удовлетворенных доброжелательностью, вежливостью работников организации социальной сферы, обеспечивающих непосредственное оказание услуги при обращении в организацию социальной сферы</c:v>
                </c:pt>
                <c:pt idx="2">
                  <c:v>4.3. Доля получателей услуг, удовлетворенных доброжелательностью, вежливостью работников организации социальной сферы при использовании дистанционных форм взаимодействия</c:v>
                </c:pt>
              </c:strCache>
            </c:strRef>
          </c:cat>
          <c:val>
            <c:numRef>
              <c:f>Лист1!$J$12:$L$12</c:f>
              <c:numCache>
                <c:formatCode>0</c:formatCode>
                <c:ptCount val="3"/>
                <c:pt idx="0">
                  <c:v>89.312977099236647</c:v>
                </c:pt>
                <c:pt idx="1">
                  <c:v>91.145038167938935</c:v>
                </c:pt>
                <c:pt idx="2">
                  <c:v>70.992366412213741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FFE-1547-805D-0501DE89047D}"/>
            </c:ext>
          </c:extLst>
        </c:ser>
        <c:gapWidth val="182"/>
        <c:axId val="48256512"/>
        <c:axId val="48258048"/>
      </c:barChart>
      <c:catAx>
        <c:axId val="48256512"/>
        <c:scaling>
          <c:orientation val="minMax"/>
        </c:scaling>
        <c:axPos val="l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8258048"/>
        <c:crosses val="autoZero"/>
        <c:auto val="1"/>
        <c:lblAlgn val="ctr"/>
        <c:lblOffset val="100"/>
      </c:catAx>
      <c:valAx>
        <c:axId val="48258048"/>
        <c:scaling>
          <c:orientation val="minMax"/>
          <c:max val="100"/>
          <c:min val="0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8256512"/>
        <c:crosses val="autoZero"/>
        <c:crossBetween val="between"/>
        <c:majorUnit val="20"/>
        <c:minorUnit val="2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5476810161132283E-2"/>
          <c:y val="0.73077641939521865"/>
          <c:w val="0.88904615920532926"/>
          <c:h val="0.25915136999247945"/>
        </c:manualLayout>
      </c:layout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5.</a:t>
            </a:r>
            <a:r>
              <a:rPr lang="ru-RU" baseline="0"/>
              <a:t> Удовлетворенность условиями оказания услуг</a:t>
            </a:r>
            <a:endParaRPr lang="ru-RU"/>
          </a:p>
        </c:rich>
      </c:tx>
      <c:layout/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0.50641813325750729"/>
          <c:y val="9.0952061829097708E-2"/>
          <c:w val="0.44356316779206295"/>
          <c:h val="0.61934710397508663"/>
        </c:manualLayout>
      </c:layout>
      <c:barChart>
        <c:barDir val="bar"/>
        <c:grouping val="clustered"/>
        <c:ser>
          <c:idx val="0"/>
          <c:order val="0"/>
          <c:tx>
            <c:strRef>
              <c:f>Лист1!$A$12</c:f>
              <c:strCache>
                <c:ptCount val="1"/>
                <c:pt idx="0">
                  <c:v>МКУК РДК "Рубин"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Лист1!$M$11:$O$11</c:f>
              <c:strCache>
                <c:ptCount val="3"/>
                <c:pt idx="0">
                  <c:v>5.1. Доля получателей услуг, которые готовы рекомендовать организацию социальной сферы родственникам и знакомым</c:v>
                </c:pt>
                <c:pt idx="1">
                  <c:v>5.2. Доля получателей услуг, удовлетворенных организационными условиями предоставления услуг</c:v>
                </c:pt>
                <c:pt idx="2">
                  <c:v>5.3. Доля получателей услуг, удовлетворенных в целом условиями оказания услуг в организации социальной сферы </c:v>
                </c:pt>
              </c:strCache>
            </c:strRef>
          </c:cat>
          <c:val>
            <c:numRef>
              <c:f>Лист1!$M$12:$O$12</c:f>
              <c:numCache>
                <c:formatCode>0</c:formatCode>
                <c:ptCount val="3"/>
                <c:pt idx="0">
                  <c:v>87.480916030534345</c:v>
                </c:pt>
                <c:pt idx="1">
                  <c:v>87.63358778625954</c:v>
                </c:pt>
                <c:pt idx="2">
                  <c:v>89.160305343511453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D51-274B-9DC6-EB12331C1805}"/>
            </c:ext>
          </c:extLst>
        </c:ser>
        <c:gapWidth val="182"/>
        <c:axId val="48311296"/>
        <c:axId val="48321280"/>
      </c:barChart>
      <c:catAx>
        <c:axId val="48311296"/>
        <c:scaling>
          <c:orientation val="minMax"/>
        </c:scaling>
        <c:axPos val="l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8321280"/>
        <c:crosses val="autoZero"/>
        <c:auto val="1"/>
        <c:lblAlgn val="ctr"/>
        <c:lblOffset val="100"/>
      </c:catAx>
      <c:valAx>
        <c:axId val="48321280"/>
        <c:scaling>
          <c:orientation val="minMax"/>
          <c:max val="100"/>
          <c:min val="0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8311296"/>
        <c:crosses val="autoZero"/>
        <c:crossBetween val="between"/>
        <c:majorUnit val="20"/>
        <c:minorUnit val="2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4883296031098296E-2"/>
          <c:y val="0.74588473531367394"/>
          <c:w val="0.89023340793780359"/>
          <c:h val="0.24404305407402452"/>
        </c:manualLayout>
      </c:layout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autoTitleDeleted val="1"/>
    <c:plotArea>
      <c:layout/>
      <c:barChart>
        <c:barDir val="bar"/>
        <c:grouping val="clustered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Лист1!$L$63:$L$65</c:f>
              <c:strCache>
                <c:ptCount val="3"/>
                <c:pt idx="0">
                  <c:v>МКУК РДК "Рубин" </c:v>
                </c:pt>
                <c:pt idx="1">
                  <c:v>0</c:v>
                </c:pt>
                <c:pt idx="2">
                  <c:v>0</c:v>
                </c:pt>
              </c:strCache>
            </c:strRef>
          </c:cat>
          <c:val>
            <c:numRef>
              <c:f>Лист1!$M$63:$M$65</c:f>
              <c:numCache>
                <c:formatCode>0</c:formatCode>
                <c:ptCount val="3"/>
                <c:pt idx="0">
                  <c:v>81.065763769186574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917-FD4F-B504-F62F5099C161}"/>
            </c:ext>
          </c:extLst>
        </c:ser>
        <c:gapWidth val="219"/>
        <c:axId val="48358144"/>
        <c:axId val="48359680"/>
      </c:barChart>
      <c:catAx>
        <c:axId val="48358144"/>
        <c:scaling>
          <c:orientation val="minMax"/>
        </c:scaling>
        <c:axPos val="l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8359680"/>
        <c:crosses val="autoZero"/>
        <c:auto val="1"/>
        <c:lblAlgn val="ctr"/>
        <c:lblOffset val="100"/>
      </c:catAx>
      <c:valAx>
        <c:axId val="48359680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83581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plotArea>
      <c:layout/>
      <c:barChart>
        <c:barDir val="bar"/>
        <c:grouping val="clustered"/>
        <c:ser>
          <c:idx val="0"/>
          <c:order val="0"/>
          <c:tx>
            <c:strRef>
              <c:f>Лист1!$C$62</c:f>
              <c:strCache>
                <c:ptCount val="1"/>
                <c:pt idx="0">
                  <c:v>2. Комфортность условий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Лист1!$A$63:$A$64</c:f>
              <c:strCache>
                <c:ptCount val="1"/>
                <c:pt idx="0">
                  <c:v>МКУК РДК "Рубин" </c:v>
                </c:pt>
              </c:strCache>
            </c:strRef>
          </c:cat>
          <c:val>
            <c:numRef>
              <c:f>Лист1!$C$63:$C$64</c:f>
              <c:numCache>
                <c:formatCode>0</c:formatCode>
                <c:ptCount val="2"/>
                <c:pt idx="0">
                  <c:v>91.755725190839684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323-DA48-9B63-D040CA82E3E1}"/>
            </c:ext>
          </c:extLst>
        </c:ser>
        <c:gapWidth val="182"/>
        <c:axId val="48399872"/>
        <c:axId val="48401408"/>
      </c:barChart>
      <c:catAx>
        <c:axId val="48399872"/>
        <c:scaling>
          <c:orientation val="minMax"/>
        </c:scaling>
        <c:axPos val="l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8401408"/>
        <c:crosses val="autoZero"/>
        <c:auto val="1"/>
        <c:lblAlgn val="ctr"/>
        <c:lblOffset val="100"/>
      </c:catAx>
      <c:valAx>
        <c:axId val="48401408"/>
        <c:scaling>
          <c:orientation val="minMax"/>
          <c:max val="100"/>
          <c:min val="0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8399872"/>
        <c:crosses val="autoZero"/>
        <c:crossBetween val="between"/>
        <c:majorUnit val="20"/>
        <c:minorUnit val="20"/>
      </c:valAx>
      <c:spPr>
        <a:noFill/>
        <a:ln>
          <a:noFill/>
        </a:ln>
        <a:effectLst/>
      </c:spPr>
    </c:plotArea>
    <c:plotVisOnly val="1"/>
    <c:dispBlanksAs val="gap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plotArea>
      <c:layout/>
      <c:barChart>
        <c:barDir val="bar"/>
        <c:grouping val="clustered"/>
        <c:ser>
          <c:idx val="0"/>
          <c:order val="0"/>
          <c:tx>
            <c:strRef>
              <c:f>Лист1!$B$62</c:f>
              <c:strCache>
                <c:ptCount val="1"/>
                <c:pt idx="0">
                  <c:v>1. Открытость и доступность информации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Лист1!$A$63:$A$64</c:f>
              <c:strCache>
                <c:ptCount val="1"/>
                <c:pt idx="0">
                  <c:v>МКУК РДК "Рубин" </c:v>
                </c:pt>
              </c:strCache>
            </c:strRef>
          </c:cat>
          <c:val>
            <c:numRef>
              <c:f>Лист1!$B$63:$B$64</c:f>
              <c:numCache>
                <c:formatCode>0</c:formatCode>
                <c:ptCount val="2"/>
                <c:pt idx="0">
                  <c:v>78.162849872773535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07F-654F-85BF-C75EE1AEDD49}"/>
            </c:ext>
          </c:extLst>
        </c:ser>
        <c:gapWidth val="182"/>
        <c:axId val="48638592"/>
        <c:axId val="48640384"/>
      </c:barChart>
      <c:catAx>
        <c:axId val="48638592"/>
        <c:scaling>
          <c:orientation val="minMax"/>
        </c:scaling>
        <c:axPos val="l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8640384"/>
        <c:crosses val="autoZero"/>
        <c:auto val="1"/>
        <c:lblAlgn val="ctr"/>
        <c:lblOffset val="100"/>
      </c:catAx>
      <c:valAx>
        <c:axId val="48640384"/>
        <c:scaling>
          <c:orientation val="minMax"/>
          <c:max val="100"/>
          <c:min val="0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8638592"/>
        <c:crosses val="autoZero"/>
        <c:crossBetween val="between"/>
        <c:majorUnit val="20"/>
        <c:minorUnit val="20"/>
      </c:valAx>
      <c:spPr>
        <a:noFill/>
        <a:ln>
          <a:noFill/>
        </a:ln>
        <a:effectLst/>
      </c:spPr>
    </c:plotArea>
    <c:plotVisOnly val="1"/>
    <c:dispBlanksAs val="gap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24945</xdr:colOff>
      <xdr:row>66</xdr:row>
      <xdr:rowOff>166006</xdr:rowOff>
    </xdr:from>
    <xdr:to>
      <xdr:col>9</xdr:col>
      <xdr:colOff>70303</xdr:colOff>
      <xdr:row>102</xdr:row>
      <xdr:rowOff>158749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xmlns="" id="{7FCC3B35-0365-1D4F-A6BB-367D7D6D495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15</xdr:row>
      <xdr:rowOff>4233</xdr:rowOff>
    </xdr:from>
    <xdr:to>
      <xdr:col>5</xdr:col>
      <xdr:colOff>254000</xdr:colOff>
      <xdr:row>52</xdr:row>
      <xdr:rowOff>163286</xdr:rowOff>
    </xdr:to>
    <xdr:graphicFrame macro="">
      <xdr:nvGraphicFramePr>
        <xdr:cNvPr id="11" name="Диаграмма 10">
          <a:extLst>
            <a:ext uri="{FF2B5EF4-FFF2-40B4-BE49-F238E27FC236}">
              <a16:creationId xmlns:a16="http://schemas.microsoft.com/office/drawing/2014/main" xmlns="" id="{1D54C5E5-63C1-1E42-9EEF-0C0B66C1925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0</xdr:colOff>
      <xdr:row>15</xdr:row>
      <xdr:rowOff>4233</xdr:rowOff>
    </xdr:from>
    <xdr:to>
      <xdr:col>12</xdr:col>
      <xdr:colOff>296333</xdr:colOff>
      <xdr:row>53</xdr:row>
      <xdr:rowOff>-1</xdr:rowOff>
    </xdr:to>
    <xdr:graphicFrame macro="">
      <xdr:nvGraphicFramePr>
        <xdr:cNvPr id="12" name="Диаграмма 11">
          <a:extLst>
            <a:ext uri="{FF2B5EF4-FFF2-40B4-BE49-F238E27FC236}">
              <a16:creationId xmlns:a16="http://schemas.microsoft.com/office/drawing/2014/main" xmlns="" id="{BC37E957-F424-FD45-9DF8-D2FDFDCED5B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56445</xdr:colOff>
      <xdr:row>15</xdr:row>
      <xdr:rowOff>4233</xdr:rowOff>
    </xdr:from>
    <xdr:to>
      <xdr:col>19</xdr:col>
      <xdr:colOff>564445</xdr:colOff>
      <xdr:row>53</xdr:row>
      <xdr:rowOff>-1</xdr:rowOff>
    </xdr:to>
    <xdr:graphicFrame macro="">
      <xdr:nvGraphicFramePr>
        <xdr:cNvPr id="13" name="Диаграмма 12">
          <a:extLst>
            <a:ext uri="{FF2B5EF4-FFF2-40B4-BE49-F238E27FC236}">
              <a16:creationId xmlns:a16="http://schemas.microsoft.com/office/drawing/2014/main" xmlns="" id="{DB7131F0-D469-6546-A791-C78254CE007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20</xdr:col>
      <xdr:colOff>707572</xdr:colOff>
      <xdr:row>14</xdr:row>
      <xdr:rowOff>181631</xdr:rowOff>
    </xdr:from>
    <xdr:to>
      <xdr:col>27</xdr:col>
      <xdr:colOff>426358</xdr:colOff>
      <xdr:row>52</xdr:row>
      <xdr:rowOff>163286</xdr:rowOff>
    </xdr:to>
    <xdr:graphicFrame macro="">
      <xdr:nvGraphicFramePr>
        <xdr:cNvPr id="14" name="Диаграмма 13">
          <a:extLst>
            <a:ext uri="{FF2B5EF4-FFF2-40B4-BE49-F238E27FC236}">
              <a16:creationId xmlns:a16="http://schemas.microsoft.com/office/drawing/2014/main" xmlns="" id="{08A2013A-BBB0-6243-A9F0-BFB06E86D69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28</xdr:col>
      <xdr:colOff>663223</xdr:colOff>
      <xdr:row>15</xdr:row>
      <xdr:rowOff>18345</xdr:rowOff>
    </xdr:from>
    <xdr:to>
      <xdr:col>35</xdr:col>
      <xdr:colOff>493889</xdr:colOff>
      <xdr:row>53</xdr:row>
      <xdr:rowOff>0</xdr:rowOff>
    </xdr:to>
    <xdr:graphicFrame macro="">
      <xdr:nvGraphicFramePr>
        <xdr:cNvPr id="15" name="Диаграмма 14">
          <a:extLst>
            <a:ext uri="{FF2B5EF4-FFF2-40B4-BE49-F238E27FC236}">
              <a16:creationId xmlns:a16="http://schemas.microsoft.com/office/drawing/2014/main" xmlns="" id="{8DBE8A99-0A04-6E49-A433-9A16D3D9D87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662214</xdr:colOff>
      <xdr:row>67</xdr:row>
      <xdr:rowOff>0</xdr:rowOff>
    </xdr:from>
    <xdr:to>
      <xdr:col>16</xdr:col>
      <xdr:colOff>99786</xdr:colOff>
      <xdr:row>91</xdr:row>
      <xdr:rowOff>192315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9379BF52-AE43-9E4C-9398-75EB1BFD047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807357</xdr:colOff>
      <xdr:row>55</xdr:row>
      <xdr:rowOff>16328</xdr:rowOff>
    </xdr:from>
    <xdr:to>
      <xdr:col>12</xdr:col>
      <xdr:colOff>99785</xdr:colOff>
      <xdr:row>58</xdr:row>
      <xdr:rowOff>2160814</xdr:rowOff>
    </xdr:to>
    <xdr:graphicFrame macro="">
      <xdr:nvGraphicFramePr>
        <xdr:cNvPr id="4" name="Диаграмма 3">
          <a:extLst>
            <a:ext uri="{FF2B5EF4-FFF2-40B4-BE49-F238E27FC236}">
              <a16:creationId xmlns:a16="http://schemas.microsoft.com/office/drawing/2014/main" xmlns="" id="{651A5D93-1A26-4D45-946A-47A2F0A2E5F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55</xdr:row>
      <xdr:rowOff>52614</xdr:rowOff>
    </xdr:from>
    <xdr:to>
      <xdr:col>5</xdr:col>
      <xdr:colOff>272143</xdr:colOff>
      <xdr:row>58</xdr:row>
      <xdr:rowOff>2197100</xdr:rowOff>
    </xdr:to>
    <xdr:graphicFrame macro="">
      <xdr:nvGraphicFramePr>
        <xdr:cNvPr id="5" name="Диаграмма 4">
          <a:extLst>
            <a:ext uri="{FF2B5EF4-FFF2-40B4-BE49-F238E27FC236}">
              <a16:creationId xmlns:a16="http://schemas.microsoft.com/office/drawing/2014/main" xmlns="" id="{3A7DFA3A-FFAC-9846-9DBA-7A6C56C6129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9071</xdr:colOff>
      <xdr:row>55</xdr:row>
      <xdr:rowOff>16328</xdr:rowOff>
    </xdr:from>
    <xdr:to>
      <xdr:col>19</xdr:col>
      <xdr:colOff>190499</xdr:colOff>
      <xdr:row>58</xdr:row>
      <xdr:rowOff>2160814</xdr:rowOff>
    </xdr:to>
    <xdr:graphicFrame macro="">
      <xdr:nvGraphicFramePr>
        <xdr:cNvPr id="6" name="Диаграмма 5">
          <a:extLst>
            <a:ext uri="{FF2B5EF4-FFF2-40B4-BE49-F238E27FC236}">
              <a16:creationId xmlns:a16="http://schemas.microsoft.com/office/drawing/2014/main" xmlns="" id="{AEDA665B-06DA-444E-B577-FC79AF6D2DF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</xdr:col>
      <xdr:colOff>324556</xdr:colOff>
      <xdr:row>58</xdr:row>
      <xdr:rowOff>2410177</xdr:rowOff>
    </xdr:from>
    <xdr:to>
      <xdr:col>9</xdr:col>
      <xdr:colOff>14112</xdr:colOff>
      <xdr:row>59</xdr:row>
      <xdr:rowOff>176892</xdr:rowOff>
    </xdr:to>
    <xdr:graphicFrame macro="">
      <xdr:nvGraphicFramePr>
        <xdr:cNvPr id="7" name="Диаграмма 6">
          <a:extLst>
            <a:ext uri="{FF2B5EF4-FFF2-40B4-BE49-F238E27FC236}">
              <a16:creationId xmlns:a16="http://schemas.microsoft.com/office/drawing/2014/main" xmlns="" id="{800C9071-13D0-084E-9A57-D6ECA4DB9B3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10</xdr:col>
      <xdr:colOff>691444</xdr:colOff>
      <xdr:row>58</xdr:row>
      <xdr:rowOff>2381956</xdr:rowOff>
    </xdr:from>
    <xdr:to>
      <xdr:col>17</xdr:col>
      <xdr:colOff>42333</xdr:colOff>
      <xdr:row>60</xdr:row>
      <xdr:rowOff>0</xdr:rowOff>
    </xdr:to>
    <xdr:graphicFrame macro="">
      <xdr:nvGraphicFramePr>
        <xdr:cNvPr id="8" name="Диаграмма 7">
          <a:extLst>
            <a:ext uri="{FF2B5EF4-FFF2-40B4-BE49-F238E27FC236}">
              <a16:creationId xmlns:a16="http://schemas.microsoft.com/office/drawing/2014/main" xmlns="" id="{E5E9C8FE-FBF3-F343-993D-61A3C741205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13</xdr:col>
      <xdr:colOff>161471</xdr:colOff>
      <xdr:row>55</xdr:row>
      <xdr:rowOff>168728</xdr:rowOff>
    </xdr:from>
    <xdr:to>
      <xdr:col>19</xdr:col>
      <xdr:colOff>342899</xdr:colOff>
      <xdr:row>58</xdr:row>
      <xdr:rowOff>2313214</xdr:rowOff>
    </xdr:to>
    <xdr:graphicFrame macro="">
      <xdr:nvGraphicFramePr>
        <xdr:cNvPr id="16" name="Диаграмма 15">
          <a:extLst>
            <a:ext uri="{FF2B5EF4-FFF2-40B4-BE49-F238E27FC236}">
              <a16:creationId xmlns:a16="http://schemas.microsoft.com/office/drawing/2014/main" xmlns="" id="{AEDA665B-06DA-444E-B577-FC79AF6D2DF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08"/>
  <sheetViews>
    <sheetView tabSelected="1" topLeftCell="A7" zoomScale="60" zoomScaleNormal="60" workbookViewId="0">
      <selection activeCell="W14" sqref="W14"/>
    </sheetView>
  </sheetViews>
  <sheetFormatPr defaultColWidth="8.85546875" defaultRowHeight="15"/>
  <cols>
    <col min="1" max="1" width="21.140625" customWidth="1"/>
    <col min="6" max="6" width="10.7109375" bestFit="1" customWidth="1"/>
    <col min="11" max="12" width="11.7109375" bestFit="1" customWidth="1"/>
    <col min="17" max="17" width="9.7109375" bestFit="1" customWidth="1"/>
    <col min="18" max="19" width="10.7109375" bestFit="1" customWidth="1"/>
    <col min="21" max="21" width="11.85546875" bestFit="1" customWidth="1"/>
    <col min="23" max="23" width="9.7109375" customWidth="1"/>
    <col min="24" max="24" width="10.42578125" customWidth="1"/>
    <col min="25" max="36" width="8.85546875" customWidth="1"/>
    <col min="37" max="37" width="8.7109375" customWidth="1"/>
    <col min="38" max="39" width="8.85546875" customWidth="1"/>
  </cols>
  <sheetData>
    <row r="1" spans="1:37" ht="51" customHeight="1">
      <c r="A1" s="99" t="s">
        <v>0</v>
      </c>
      <c r="B1" s="100" t="s">
        <v>1</v>
      </c>
      <c r="C1" s="100"/>
      <c r="D1" s="100"/>
      <c r="E1" s="100"/>
      <c r="F1" s="100"/>
      <c r="G1" s="100"/>
      <c r="H1" s="100"/>
      <c r="I1" s="100"/>
      <c r="J1" s="100"/>
      <c r="K1" s="100"/>
      <c r="L1" s="101" t="s">
        <v>2</v>
      </c>
      <c r="M1" s="101"/>
      <c r="N1" s="101"/>
      <c r="O1" s="101"/>
      <c r="P1" s="101"/>
      <c r="Q1" s="102" t="s">
        <v>3</v>
      </c>
      <c r="R1" s="102"/>
      <c r="S1" s="102"/>
      <c r="T1" s="102"/>
      <c r="U1" s="102"/>
      <c r="V1" s="117" t="s">
        <v>4</v>
      </c>
      <c r="W1" s="117"/>
      <c r="X1" s="117"/>
      <c r="Y1" s="117"/>
      <c r="Z1" s="117"/>
      <c r="AA1" s="117"/>
      <c r="AB1" s="117"/>
      <c r="AC1" s="86" t="s">
        <v>5</v>
      </c>
      <c r="AD1" s="86"/>
      <c r="AE1" s="86"/>
      <c r="AF1" s="86"/>
      <c r="AG1" s="86"/>
      <c r="AH1" s="86"/>
      <c r="AI1" s="86"/>
      <c r="AJ1" s="118" t="s">
        <v>6</v>
      </c>
      <c r="AK1" s="82" t="s">
        <v>7</v>
      </c>
    </row>
    <row r="2" spans="1:37" ht="378">
      <c r="A2" s="99"/>
      <c r="B2" s="83" t="s">
        <v>46</v>
      </c>
      <c r="C2" s="83"/>
      <c r="D2" s="83"/>
      <c r="E2" s="83"/>
      <c r="F2" s="21" t="s">
        <v>47</v>
      </c>
      <c r="G2" s="83" t="s">
        <v>48</v>
      </c>
      <c r="H2" s="83"/>
      <c r="I2" s="83"/>
      <c r="J2" s="83"/>
      <c r="K2" s="7" t="s">
        <v>8</v>
      </c>
      <c r="L2" s="20" t="s">
        <v>9</v>
      </c>
      <c r="M2" s="20"/>
      <c r="N2" s="84" t="s">
        <v>10</v>
      </c>
      <c r="O2" s="84"/>
      <c r="P2" s="38" t="s">
        <v>11</v>
      </c>
      <c r="Q2" s="39" t="s">
        <v>51</v>
      </c>
      <c r="R2" s="39" t="s">
        <v>52</v>
      </c>
      <c r="S2" s="85" t="s">
        <v>53</v>
      </c>
      <c r="T2" s="85"/>
      <c r="U2" s="40" t="s">
        <v>12</v>
      </c>
      <c r="V2" s="71" t="s">
        <v>13</v>
      </c>
      <c r="W2" s="71"/>
      <c r="X2" s="71" t="s">
        <v>14</v>
      </c>
      <c r="Y2" s="71"/>
      <c r="Z2" s="71" t="s">
        <v>15</v>
      </c>
      <c r="AA2" s="71"/>
      <c r="AB2" s="41" t="s">
        <v>16</v>
      </c>
      <c r="AC2" s="72" t="s">
        <v>17</v>
      </c>
      <c r="AD2" s="73"/>
      <c r="AE2" s="72" t="s">
        <v>18</v>
      </c>
      <c r="AF2" s="73"/>
      <c r="AG2" s="72" t="s">
        <v>19</v>
      </c>
      <c r="AH2" s="73"/>
      <c r="AI2" s="42" t="s">
        <v>20</v>
      </c>
      <c r="AJ2" s="118"/>
      <c r="AK2" s="82"/>
    </row>
    <row r="3" spans="1:37" ht="153.75" customHeight="1">
      <c r="A3" s="1"/>
      <c r="B3" s="2" t="s">
        <v>21</v>
      </c>
      <c r="C3" s="2" t="s">
        <v>22</v>
      </c>
      <c r="D3" s="3" t="s">
        <v>23</v>
      </c>
      <c r="E3" s="2" t="s">
        <v>24</v>
      </c>
      <c r="F3" s="4" t="s">
        <v>25</v>
      </c>
      <c r="G3" s="2" t="s">
        <v>26</v>
      </c>
      <c r="H3" s="4" t="s">
        <v>27</v>
      </c>
      <c r="I3" s="2" t="s">
        <v>28</v>
      </c>
      <c r="J3" s="2" t="s">
        <v>27</v>
      </c>
      <c r="K3" s="8"/>
      <c r="L3" s="5" t="s">
        <v>29</v>
      </c>
      <c r="M3" s="5" t="s">
        <v>30</v>
      </c>
      <c r="N3" s="4" t="s">
        <v>31</v>
      </c>
      <c r="O3" s="2" t="s">
        <v>27</v>
      </c>
      <c r="P3" s="9"/>
      <c r="Q3" s="4" t="s">
        <v>32</v>
      </c>
      <c r="R3" s="4" t="s">
        <v>33</v>
      </c>
      <c r="S3" s="4" t="s">
        <v>34</v>
      </c>
      <c r="T3" s="4" t="s">
        <v>35</v>
      </c>
      <c r="U3" s="25"/>
      <c r="V3" s="4" t="s">
        <v>36</v>
      </c>
      <c r="W3" s="2" t="s">
        <v>27</v>
      </c>
      <c r="X3" s="4" t="s">
        <v>37</v>
      </c>
      <c r="Y3" s="2" t="s">
        <v>27</v>
      </c>
      <c r="Z3" s="4" t="s">
        <v>38</v>
      </c>
      <c r="AA3" s="2" t="s">
        <v>27</v>
      </c>
      <c r="AB3" s="28"/>
      <c r="AC3" s="4" t="s">
        <v>39</v>
      </c>
      <c r="AD3" s="2" t="s">
        <v>27</v>
      </c>
      <c r="AE3" s="4" t="s">
        <v>40</v>
      </c>
      <c r="AF3" s="2" t="s">
        <v>27</v>
      </c>
      <c r="AG3" s="4" t="s">
        <v>41</v>
      </c>
      <c r="AH3" s="2" t="s">
        <v>27</v>
      </c>
      <c r="AI3" s="31"/>
      <c r="AJ3" s="34"/>
      <c r="AK3" s="6"/>
    </row>
    <row r="4" spans="1:37" ht="15.75" customHeight="1">
      <c r="A4" s="103" t="s">
        <v>65</v>
      </c>
      <c r="B4" s="104"/>
      <c r="C4" s="104"/>
      <c r="D4" s="105"/>
      <c r="E4" s="104"/>
      <c r="F4" s="106"/>
      <c r="G4" s="104"/>
      <c r="H4" s="107"/>
      <c r="I4" s="104"/>
      <c r="J4" s="108"/>
      <c r="K4" s="109"/>
      <c r="L4" s="110"/>
      <c r="M4" s="110"/>
      <c r="N4" s="110"/>
      <c r="O4" s="111"/>
      <c r="P4" s="112"/>
      <c r="Q4" s="111"/>
      <c r="R4" s="111"/>
      <c r="S4" s="111"/>
      <c r="T4" s="111"/>
      <c r="U4" s="113"/>
      <c r="V4" s="111"/>
      <c r="W4" s="111"/>
      <c r="X4" s="111"/>
      <c r="Y4" s="111"/>
      <c r="Z4" s="111"/>
      <c r="AA4" s="111"/>
      <c r="AB4" s="114"/>
      <c r="AC4" s="111"/>
      <c r="AD4" s="111"/>
      <c r="AE4" s="111"/>
      <c r="AF4" s="111"/>
      <c r="AG4" s="111"/>
      <c r="AH4" s="111"/>
      <c r="AI4" s="115"/>
      <c r="AJ4" s="116"/>
      <c r="AK4" s="48"/>
    </row>
    <row r="5" spans="1:37" ht="47.25">
      <c r="A5" s="14" t="s">
        <v>42</v>
      </c>
      <c r="B5" s="15">
        <v>7</v>
      </c>
      <c r="C5" s="15">
        <v>9</v>
      </c>
      <c r="D5" s="44">
        <v>8</v>
      </c>
      <c r="E5" s="15">
        <v>12</v>
      </c>
      <c r="F5" s="15">
        <v>3</v>
      </c>
      <c r="G5" s="15">
        <v>508</v>
      </c>
      <c r="H5" s="15">
        <v>655</v>
      </c>
      <c r="I5" s="15">
        <v>458</v>
      </c>
      <c r="J5" s="15">
        <v>655</v>
      </c>
      <c r="K5" s="11"/>
      <c r="L5" s="22">
        <v>5</v>
      </c>
      <c r="M5" s="22" t="s">
        <v>30</v>
      </c>
      <c r="N5" s="22">
        <v>547</v>
      </c>
      <c r="O5" s="23">
        <v>655</v>
      </c>
      <c r="P5" s="19"/>
      <c r="Q5" s="26">
        <v>2</v>
      </c>
      <c r="R5" s="26">
        <v>3</v>
      </c>
      <c r="S5" s="26">
        <v>51</v>
      </c>
      <c r="T5" s="26">
        <v>62</v>
      </c>
      <c r="U5" s="27"/>
      <c r="V5" s="30">
        <v>585</v>
      </c>
      <c r="W5" s="30">
        <v>655</v>
      </c>
      <c r="X5" s="30">
        <v>597</v>
      </c>
      <c r="Y5" s="30">
        <v>655</v>
      </c>
      <c r="Z5" s="30">
        <v>465</v>
      </c>
      <c r="AA5" s="30">
        <v>655</v>
      </c>
      <c r="AB5" s="29"/>
      <c r="AC5" s="33">
        <v>573</v>
      </c>
      <c r="AD5" s="33">
        <v>655</v>
      </c>
      <c r="AE5" s="33">
        <v>574</v>
      </c>
      <c r="AF5" s="33">
        <v>655</v>
      </c>
      <c r="AG5" s="33">
        <v>584</v>
      </c>
      <c r="AH5" s="33">
        <v>655</v>
      </c>
      <c r="AI5" s="32"/>
      <c r="AJ5" s="35"/>
      <c r="AK5" s="37">
        <v>655</v>
      </c>
    </row>
    <row r="6" spans="1:37" ht="15.75">
      <c r="A6" s="13" t="s">
        <v>43</v>
      </c>
      <c r="B6" s="89">
        <f>0.5*((B5/C5)+(D5/E5))*100</f>
        <v>72.222222222222214</v>
      </c>
      <c r="C6" s="89"/>
      <c r="D6" s="89"/>
      <c r="E6" s="89"/>
      <c r="F6" s="10">
        <v>90</v>
      </c>
      <c r="G6" s="89">
        <f>0.5*(G5/H5+I5/J5)*100</f>
        <v>73.74045801526718</v>
      </c>
      <c r="H6" s="89"/>
      <c r="I6" s="89"/>
      <c r="J6" s="89"/>
      <c r="K6" s="12">
        <f>B6+F6+G6</f>
        <v>235.96268023748939</v>
      </c>
      <c r="L6" s="50">
        <v>100</v>
      </c>
      <c r="M6" s="17"/>
      <c r="N6" s="90">
        <f>N5/O5*100</f>
        <v>83.511450381679381</v>
      </c>
      <c r="O6" s="90"/>
      <c r="P6" s="18">
        <f>(L6+N6)/2</f>
        <v>91.755725190839684</v>
      </c>
      <c r="Q6" s="43">
        <f>Q5*20</f>
        <v>40</v>
      </c>
      <c r="R6" s="43">
        <f>R5*20</f>
        <v>60</v>
      </c>
      <c r="S6" s="91">
        <f>S5/T5*100</f>
        <v>82.258064516129039</v>
      </c>
      <c r="T6" s="91"/>
      <c r="U6" s="43">
        <f>SUM(Q6:T6)</f>
        <v>182.25806451612902</v>
      </c>
      <c r="V6" s="87">
        <f>V5/W5*100</f>
        <v>89.312977099236647</v>
      </c>
      <c r="W6" s="87"/>
      <c r="X6" s="87">
        <f>X5/Y5*100</f>
        <v>91.145038167938935</v>
      </c>
      <c r="Y6" s="87"/>
      <c r="Z6" s="87">
        <f>Z5/AA5*100</f>
        <v>70.992366412213741</v>
      </c>
      <c r="AA6" s="87"/>
      <c r="AB6" s="51">
        <f>SUM(V6:AA6)</f>
        <v>251.45038167938935</v>
      </c>
      <c r="AC6" s="88">
        <f>AC5/AD5*100</f>
        <v>87.480916030534345</v>
      </c>
      <c r="AD6" s="88"/>
      <c r="AE6" s="88">
        <f>AE5/AF5*100</f>
        <v>87.63358778625954</v>
      </c>
      <c r="AF6" s="88"/>
      <c r="AG6" s="88">
        <f>AG5/AH5*100</f>
        <v>89.160305343511453</v>
      </c>
      <c r="AH6" s="88"/>
      <c r="AI6" s="52">
        <f>SUM(AC6:AH6)</f>
        <v>264.27480916030538</v>
      </c>
      <c r="AJ6" s="35"/>
      <c r="AK6" s="48"/>
    </row>
    <row r="7" spans="1:37" ht="30" customHeight="1">
      <c r="A7" s="46" t="s">
        <v>44</v>
      </c>
      <c r="B7" s="74">
        <v>0.3</v>
      </c>
      <c r="C7" s="75"/>
      <c r="D7" s="75"/>
      <c r="E7" s="75"/>
      <c r="F7" s="53">
        <v>0.3</v>
      </c>
      <c r="G7" s="74">
        <v>0.4</v>
      </c>
      <c r="H7" s="75"/>
      <c r="I7" s="75"/>
      <c r="J7" s="75"/>
      <c r="K7" s="11"/>
      <c r="L7" s="53">
        <v>0.5</v>
      </c>
      <c r="M7" s="54"/>
      <c r="N7" s="79">
        <v>0.5</v>
      </c>
      <c r="O7" s="80"/>
      <c r="P7" s="19"/>
      <c r="Q7" s="47">
        <v>0.3</v>
      </c>
      <c r="R7" s="47">
        <v>0.4</v>
      </c>
      <c r="S7" s="81">
        <v>0.3</v>
      </c>
      <c r="T7" s="80"/>
      <c r="U7" s="27"/>
      <c r="V7" s="81">
        <v>0.4</v>
      </c>
      <c r="W7" s="80"/>
      <c r="X7" s="81">
        <v>0.4</v>
      </c>
      <c r="Y7" s="80"/>
      <c r="Z7" s="81">
        <v>0.2</v>
      </c>
      <c r="AA7" s="80"/>
      <c r="AB7" s="51"/>
      <c r="AC7" s="81">
        <v>0.3</v>
      </c>
      <c r="AD7" s="80"/>
      <c r="AE7" s="81">
        <v>0.2</v>
      </c>
      <c r="AF7" s="80"/>
      <c r="AG7" s="81">
        <v>0.5</v>
      </c>
      <c r="AH7" s="80"/>
      <c r="AI7" s="32"/>
      <c r="AJ7" s="35"/>
      <c r="AK7" s="48"/>
    </row>
    <row r="8" spans="1:37" ht="60" customHeight="1">
      <c r="A8" s="16" t="s">
        <v>45</v>
      </c>
      <c r="B8" s="93">
        <f>B6*B7</f>
        <v>21.666666666666664</v>
      </c>
      <c r="C8" s="93"/>
      <c r="D8" s="93"/>
      <c r="E8" s="93"/>
      <c r="F8" s="55">
        <f>F6*F7</f>
        <v>27</v>
      </c>
      <c r="G8" s="93">
        <f>G6*G7</f>
        <v>29.496183206106874</v>
      </c>
      <c r="H8" s="93"/>
      <c r="I8" s="93"/>
      <c r="J8" s="93"/>
      <c r="K8" s="12">
        <f>B8+F8+G8</f>
        <v>78.162849872773535</v>
      </c>
      <c r="L8" s="49">
        <f>L6*L7</f>
        <v>50</v>
      </c>
      <c r="M8" s="24"/>
      <c r="N8" s="94">
        <f>N6*N7</f>
        <v>41.755725190839691</v>
      </c>
      <c r="O8" s="95"/>
      <c r="P8" s="18">
        <f>L8+N8</f>
        <v>91.755725190839684</v>
      </c>
      <c r="Q8" s="45">
        <f>Q6*Q7</f>
        <v>12</v>
      </c>
      <c r="R8" s="45">
        <f>R6*R7</f>
        <v>24</v>
      </c>
      <c r="S8" s="96">
        <f>S6*S7</f>
        <v>24.677419354838712</v>
      </c>
      <c r="T8" s="97"/>
      <c r="U8" s="43">
        <f>SUM(Q8:T8)</f>
        <v>60.677419354838712</v>
      </c>
      <c r="V8" s="92">
        <f>V6*V7</f>
        <v>35.725190839694662</v>
      </c>
      <c r="W8" s="92"/>
      <c r="X8" s="92">
        <f>X6*X7</f>
        <v>36.458015267175576</v>
      </c>
      <c r="Y8" s="92"/>
      <c r="Z8" s="92">
        <f>Z6*Z7</f>
        <v>14.198473282442748</v>
      </c>
      <c r="AA8" s="92"/>
      <c r="AB8" s="51">
        <f>SUM(V8:AA8)</f>
        <v>86.381679389312993</v>
      </c>
      <c r="AC8" s="98">
        <f>AC6*AC7</f>
        <v>26.244274809160302</v>
      </c>
      <c r="AD8" s="98"/>
      <c r="AE8" s="98">
        <f>AE6*AE7</f>
        <v>17.52671755725191</v>
      </c>
      <c r="AF8" s="98"/>
      <c r="AG8" s="98">
        <f>AG6*AG7</f>
        <v>44.580152671755727</v>
      </c>
      <c r="AH8" s="98"/>
      <c r="AI8" s="52">
        <f>SUM(AC8:AH8)</f>
        <v>88.351145038167942</v>
      </c>
      <c r="AJ8" s="36">
        <f>(K8+P8+U8+AB8+AI8)/5</f>
        <v>81.065763769186574</v>
      </c>
      <c r="AK8" s="48"/>
    </row>
    <row r="11" spans="1:37">
      <c r="A11" t="s">
        <v>49</v>
      </c>
      <c r="B11" t="s">
        <v>46</v>
      </c>
      <c r="C11" t="s">
        <v>47</v>
      </c>
      <c r="D11" t="s">
        <v>48</v>
      </c>
      <c r="E11" t="s">
        <v>9</v>
      </c>
      <c r="F11" t="s">
        <v>50</v>
      </c>
      <c r="G11" t="s">
        <v>51</v>
      </c>
      <c r="H11" t="s">
        <v>52</v>
      </c>
      <c r="I11" t="s">
        <v>54</v>
      </c>
      <c r="J11" t="s">
        <v>13</v>
      </c>
      <c r="K11" t="s">
        <v>14</v>
      </c>
      <c r="L11" t="s">
        <v>15</v>
      </c>
      <c r="M11" t="s">
        <v>17</v>
      </c>
      <c r="N11" t="s">
        <v>18</v>
      </c>
      <c r="O11" t="s">
        <v>19</v>
      </c>
    </row>
    <row r="12" spans="1:37">
      <c r="A12" t="str">
        <f>A4</f>
        <v xml:space="preserve">МКУК РДК "Рубин" </v>
      </c>
      <c r="B12" s="56">
        <f>B6</f>
        <v>72.222222222222214</v>
      </c>
      <c r="C12">
        <f>F6</f>
        <v>90</v>
      </c>
      <c r="D12" s="56">
        <f>G6</f>
        <v>73.74045801526718</v>
      </c>
      <c r="E12" s="56">
        <f>L6</f>
        <v>100</v>
      </c>
      <c r="F12" s="56">
        <f>P8</f>
        <v>91.755725190839684</v>
      </c>
      <c r="G12" s="56">
        <f>Q6</f>
        <v>40</v>
      </c>
      <c r="H12" s="56">
        <f>R6</f>
        <v>60</v>
      </c>
      <c r="I12" s="56">
        <f>S6</f>
        <v>82.258064516129039</v>
      </c>
      <c r="J12" s="56">
        <f>V6</f>
        <v>89.312977099236647</v>
      </c>
      <c r="K12" s="56">
        <f>X6</f>
        <v>91.145038167938935</v>
      </c>
      <c r="L12" s="56">
        <f>Z6</f>
        <v>70.992366412213741</v>
      </c>
      <c r="M12" s="56">
        <f>AC6</f>
        <v>87.480916030534345</v>
      </c>
      <c r="N12" s="56">
        <f>AE6</f>
        <v>87.63358778625954</v>
      </c>
      <c r="O12" s="56">
        <f>AG6</f>
        <v>89.160305343511453</v>
      </c>
    </row>
    <row r="13" spans="1:37">
      <c r="B13" s="56"/>
      <c r="C13" s="56"/>
      <c r="D13" s="56"/>
      <c r="E13" s="56"/>
      <c r="F13" s="56"/>
      <c r="I13" s="56"/>
      <c r="J13" s="56"/>
      <c r="K13" s="56"/>
      <c r="L13" s="56"/>
      <c r="M13" s="56"/>
      <c r="N13" s="56"/>
      <c r="O13" s="56"/>
    </row>
    <row r="14" spans="1:37">
      <c r="B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</row>
    <row r="58" spans="1:45" ht="15.75">
      <c r="W58" s="57" t="s">
        <v>60</v>
      </c>
      <c r="X58" s="57" t="s">
        <v>61</v>
      </c>
      <c r="Y58" s="76" t="s">
        <v>48</v>
      </c>
      <c r="Z58" s="76"/>
      <c r="AA58" s="76"/>
      <c r="AB58" s="76"/>
      <c r="AC58" s="77" t="s">
        <v>63</v>
      </c>
      <c r="AD58" s="77"/>
      <c r="AE58" s="78" t="s">
        <v>54</v>
      </c>
      <c r="AF58" s="78"/>
      <c r="AG58" s="78"/>
      <c r="AH58" s="71" t="s">
        <v>13</v>
      </c>
      <c r="AI58" s="71"/>
      <c r="AJ58" s="71" t="s">
        <v>14</v>
      </c>
      <c r="AK58" s="71"/>
      <c r="AL58" s="71" t="s">
        <v>15</v>
      </c>
      <c r="AM58" s="71"/>
      <c r="AN58" s="72" t="s">
        <v>17</v>
      </c>
      <c r="AO58" s="73"/>
      <c r="AP58" s="72" t="s">
        <v>18</v>
      </c>
      <c r="AQ58" s="73"/>
      <c r="AR58" s="72" t="s">
        <v>19</v>
      </c>
      <c r="AS58" s="73"/>
    </row>
    <row r="59" spans="1:45" ht="409.5">
      <c r="Y59" s="58" t="s">
        <v>26</v>
      </c>
      <c r="Z59" s="59" t="s">
        <v>62</v>
      </c>
      <c r="AA59" s="60" t="s">
        <v>28</v>
      </c>
      <c r="AB59" s="59" t="s">
        <v>62</v>
      </c>
      <c r="AC59" s="61" t="s">
        <v>31</v>
      </c>
      <c r="AD59" s="62" t="s">
        <v>62</v>
      </c>
      <c r="AE59" s="63" t="s">
        <v>34</v>
      </c>
      <c r="AF59" s="63" t="s">
        <v>35</v>
      </c>
      <c r="AG59" s="64" t="s">
        <v>62</v>
      </c>
      <c r="AH59" s="66" t="s">
        <v>36</v>
      </c>
      <c r="AI59" s="65" t="s">
        <v>62</v>
      </c>
      <c r="AJ59" s="66" t="s">
        <v>37</v>
      </c>
      <c r="AK59" s="65" t="s">
        <v>62</v>
      </c>
      <c r="AL59" s="66" t="s">
        <v>38</v>
      </c>
      <c r="AM59" s="65" t="s">
        <v>62</v>
      </c>
      <c r="AN59" s="67" t="s">
        <v>39</v>
      </c>
      <c r="AO59" s="68" t="s">
        <v>62</v>
      </c>
      <c r="AP59" s="67" t="s">
        <v>40</v>
      </c>
      <c r="AQ59" s="68" t="s">
        <v>62</v>
      </c>
      <c r="AR59" s="67" t="s">
        <v>41</v>
      </c>
      <c r="AS59" s="68" t="s">
        <v>62</v>
      </c>
    </row>
    <row r="60" spans="1:45">
      <c r="W60" t="s">
        <v>64</v>
      </c>
      <c r="X60">
        <f>AK5</f>
        <v>655</v>
      </c>
      <c r="Y60">
        <f>G5</f>
        <v>508</v>
      </c>
      <c r="Z60" s="69">
        <f>Y60/X60*100</f>
        <v>77.55725190839695</v>
      </c>
      <c r="AA60">
        <f>I5</f>
        <v>458</v>
      </c>
      <c r="AB60" s="56">
        <f>AA60/X60*100</f>
        <v>69.92366412213741</v>
      </c>
      <c r="AC60" s="56">
        <f>N5</f>
        <v>547</v>
      </c>
      <c r="AD60" s="69">
        <f>AC60/X60*100</f>
        <v>83.511450381679381</v>
      </c>
      <c r="AE60" s="70">
        <f>S5</f>
        <v>51</v>
      </c>
      <c r="AF60" s="69">
        <f>T5</f>
        <v>62</v>
      </c>
      <c r="AG60" s="56">
        <f>AE60/AF60*100</f>
        <v>82.258064516129039</v>
      </c>
      <c r="AH60" s="56">
        <f>V5</f>
        <v>585</v>
      </c>
      <c r="AI60" s="69">
        <f>AH60/X60*100</f>
        <v>89.312977099236647</v>
      </c>
      <c r="AJ60" s="56">
        <f>X5</f>
        <v>597</v>
      </c>
      <c r="AK60" s="69">
        <f>AJ60/X60*100</f>
        <v>91.145038167938935</v>
      </c>
      <c r="AL60" s="56">
        <f>Z5</f>
        <v>465</v>
      </c>
      <c r="AM60" s="69">
        <f>AL60/X60*100</f>
        <v>70.992366412213741</v>
      </c>
      <c r="AN60" s="56">
        <f>AC5</f>
        <v>573</v>
      </c>
      <c r="AO60" s="56">
        <f>AN60/X60*100</f>
        <v>87.480916030534345</v>
      </c>
      <c r="AP60" s="56">
        <f>AE5</f>
        <v>574</v>
      </c>
      <c r="AQ60" s="56">
        <f>AP60/X60*100</f>
        <v>87.63358778625954</v>
      </c>
      <c r="AR60" s="56">
        <f>AG5</f>
        <v>584</v>
      </c>
      <c r="AS60" s="69">
        <f>AR60/X60*100</f>
        <v>89.160305343511453</v>
      </c>
    </row>
    <row r="61" spans="1:45">
      <c r="Z61" s="69"/>
      <c r="AB61" s="56"/>
      <c r="AD61" s="69"/>
      <c r="AG61" s="56"/>
      <c r="AI61" s="69"/>
      <c r="AK61" s="69"/>
      <c r="AM61" s="69"/>
      <c r="AO61" s="56"/>
      <c r="AQ61" s="56"/>
      <c r="AS61" s="69"/>
    </row>
    <row r="62" spans="1:45">
      <c r="A62" t="s">
        <v>49</v>
      </c>
      <c r="B62" t="s">
        <v>55</v>
      </c>
      <c r="C62" t="s">
        <v>56</v>
      </c>
      <c r="D62" t="s">
        <v>57</v>
      </c>
      <c r="E62" t="s">
        <v>58</v>
      </c>
      <c r="F62" t="s">
        <v>59</v>
      </c>
      <c r="Z62" s="69"/>
      <c r="AB62" s="56"/>
      <c r="AC62" s="56"/>
      <c r="AD62" s="69"/>
      <c r="AG62" s="56"/>
      <c r="AI62" s="69"/>
      <c r="AK62" s="69"/>
      <c r="AM62" s="69"/>
      <c r="AO62" s="56"/>
      <c r="AQ62" s="56"/>
      <c r="AS62" s="69"/>
    </row>
    <row r="63" spans="1:45" ht="15.95" customHeight="1">
      <c r="A63" t="str">
        <f>A4</f>
        <v xml:space="preserve">МКУК РДК "Рубин" </v>
      </c>
      <c r="B63" s="56">
        <f>K8</f>
        <v>78.162849872773535</v>
      </c>
      <c r="C63" s="56">
        <f>P8</f>
        <v>91.755725190839684</v>
      </c>
      <c r="D63" s="56">
        <f>U8</f>
        <v>60.677419354838712</v>
      </c>
      <c r="E63" s="56">
        <f>AB8</f>
        <v>86.381679389312993</v>
      </c>
      <c r="F63" s="56">
        <f>AI8</f>
        <v>88.351145038167942</v>
      </c>
      <c r="L63" t="str">
        <f>A63</f>
        <v xml:space="preserve">МКУК РДК "Рубин" </v>
      </c>
      <c r="M63" s="56">
        <f>AJ8</f>
        <v>81.065763769186574</v>
      </c>
      <c r="Z63" s="69"/>
      <c r="AB63" s="56"/>
      <c r="AD63" s="69"/>
      <c r="AG63" s="56"/>
      <c r="AI63" s="69"/>
      <c r="AK63" s="69"/>
      <c r="AM63" s="69"/>
      <c r="AO63" s="56"/>
      <c r="AQ63" s="56"/>
      <c r="AS63" s="69"/>
    </row>
    <row r="64" spans="1:45">
      <c r="B64" s="56"/>
      <c r="C64" s="56"/>
      <c r="D64" s="56"/>
      <c r="E64" s="56"/>
      <c r="F64" s="56"/>
      <c r="L64">
        <f>A64</f>
        <v>0</v>
      </c>
      <c r="M64" s="56" t="e">
        <f>#REF!</f>
        <v>#REF!</v>
      </c>
      <c r="Z64" s="69"/>
      <c r="AB64" s="56"/>
      <c r="AD64" s="69"/>
      <c r="AG64" s="56"/>
      <c r="AI64" s="69"/>
      <c r="AK64" s="69"/>
      <c r="AM64" s="69"/>
      <c r="AO64" s="56"/>
      <c r="AQ64" s="56"/>
      <c r="AS64" s="69"/>
    </row>
    <row r="65" spans="2:13">
      <c r="B65" s="56"/>
      <c r="C65" s="56"/>
      <c r="D65" s="56"/>
      <c r="E65" s="56"/>
      <c r="F65" s="56"/>
      <c r="L65">
        <f>A65</f>
        <v>0</v>
      </c>
      <c r="M65" s="56" t="e">
        <f>#REF!</f>
        <v>#REF!</v>
      </c>
    </row>
    <row r="66" spans="2:13">
      <c r="M66" s="69" t="e">
        <f>SUM(M63:M65)</f>
        <v>#REF!</v>
      </c>
    </row>
    <row r="67" spans="2:13">
      <c r="M67" s="56" t="e">
        <f>M66/3</f>
        <v>#REF!</v>
      </c>
    </row>
    <row r="105" spans="1:7">
      <c r="A105" t="str">
        <f>A63</f>
        <v xml:space="preserve">МКУК РДК "Рубин" </v>
      </c>
      <c r="B105">
        <f>B5</f>
        <v>7</v>
      </c>
      <c r="C105">
        <v>9</v>
      </c>
      <c r="D105" s="69">
        <f>B105/C105*100</f>
        <v>77.777777777777786</v>
      </c>
      <c r="E105" s="56">
        <f>D5</f>
        <v>8</v>
      </c>
      <c r="F105">
        <v>12</v>
      </c>
      <c r="G105" s="69">
        <f>E105/F105*100</f>
        <v>66.666666666666657</v>
      </c>
    </row>
    <row r="106" spans="1:7">
      <c r="A106">
        <f>A64</f>
        <v>0</v>
      </c>
      <c r="D106" s="69"/>
      <c r="G106" s="69"/>
    </row>
    <row r="107" spans="1:7">
      <c r="A107">
        <f>A65</f>
        <v>0</v>
      </c>
      <c r="D107" s="69"/>
      <c r="G107" s="69"/>
    </row>
    <row r="108" spans="1:7">
      <c r="D108" s="69"/>
      <c r="G108" s="69"/>
    </row>
  </sheetData>
  <sheetProtection formatCells="0" formatColumns="0" formatRows="0" insertColumns="0" insertRows="0" insertHyperlinks="0" deleteColumns="0" deleteRows="0" sort="0" autoFilter="0" pivotTables="0"/>
  <sortState ref="L85:M89">
    <sortCondition ref="M85"/>
  </sortState>
  <mergeCells count="58">
    <mergeCell ref="A1:A2"/>
    <mergeCell ref="B1:K1"/>
    <mergeCell ref="L1:P1"/>
    <mergeCell ref="Q1:U1"/>
    <mergeCell ref="A4:AJ4"/>
    <mergeCell ref="V1:AB1"/>
    <mergeCell ref="AJ1:AJ2"/>
    <mergeCell ref="AC8:AD8"/>
    <mergeCell ref="AE8:AF8"/>
    <mergeCell ref="AG8:AH8"/>
    <mergeCell ref="AE7:AF7"/>
    <mergeCell ref="AG7:AH7"/>
    <mergeCell ref="B6:E6"/>
    <mergeCell ref="G6:J6"/>
    <mergeCell ref="N6:O6"/>
    <mergeCell ref="S6:T6"/>
    <mergeCell ref="V6:W6"/>
    <mergeCell ref="Z6:AA6"/>
    <mergeCell ref="AC6:AD6"/>
    <mergeCell ref="AE6:AF6"/>
    <mergeCell ref="AG6:AH6"/>
    <mergeCell ref="X7:Y7"/>
    <mergeCell ref="X6:Y6"/>
    <mergeCell ref="Z7:AA7"/>
    <mergeCell ref="AC7:AD7"/>
    <mergeCell ref="AK1:AK2"/>
    <mergeCell ref="B2:E2"/>
    <mergeCell ref="G2:J2"/>
    <mergeCell ref="N2:O2"/>
    <mergeCell ref="S2:T2"/>
    <mergeCell ref="V2:W2"/>
    <mergeCell ref="X2:Y2"/>
    <mergeCell ref="Z2:AA2"/>
    <mergeCell ref="AC2:AD2"/>
    <mergeCell ref="AC1:AI1"/>
    <mergeCell ref="AE2:AF2"/>
    <mergeCell ref="AG2:AH2"/>
    <mergeCell ref="B7:E7"/>
    <mergeCell ref="Y58:AB58"/>
    <mergeCell ref="AC58:AD58"/>
    <mergeCell ref="AE58:AG58"/>
    <mergeCell ref="AH58:AI58"/>
    <mergeCell ref="G7:J7"/>
    <mergeCell ref="N7:O7"/>
    <mergeCell ref="S7:T7"/>
    <mergeCell ref="V7:W7"/>
    <mergeCell ref="Z8:AA8"/>
    <mergeCell ref="B8:E8"/>
    <mergeCell ref="G8:J8"/>
    <mergeCell ref="N8:O8"/>
    <mergeCell ref="V8:W8"/>
    <mergeCell ref="S8:T8"/>
    <mergeCell ref="X8:Y8"/>
    <mergeCell ref="AJ58:AK58"/>
    <mergeCell ref="AL58:AM58"/>
    <mergeCell ref="AN58:AO58"/>
    <mergeCell ref="AP58:AQ58"/>
    <mergeCell ref="AR58:AS5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Мониторинг</dc:title>
  <dc:creator>Anton Sychev</dc:creator>
  <cp:lastModifiedBy>User</cp:lastModifiedBy>
  <dcterms:created xsi:type="dcterms:W3CDTF">2019-08-06T00:16:54Z</dcterms:created>
  <dcterms:modified xsi:type="dcterms:W3CDTF">2021-05-16T19:07:48Z</dcterms:modified>
</cp:coreProperties>
</file>